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pena\Desktop\PAG.WEB\AÑO 2022\SEPT. 22\"/>
    </mc:Choice>
  </mc:AlternateContent>
  <xr:revisionPtr revIDLastSave="0" documentId="8_{07AA3F00-1A2E-464B-975D-0B270202435A}" xr6:coauthVersionLast="47" xr6:coauthVersionMax="47" xr10:uidLastSave="{00000000-0000-0000-0000-000000000000}"/>
  <bookViews>
    <workbookView xWindow="0" yWindow="0" windowWidth="19200" windowHeight="7236" xr2:uid="{00000000-000D-0000-FFFF-FFFF00000000}"/>
  </bookViews>
  <sheets>
    <sheet name="SEPTIEMBRE" sheetId="15" r:id="rId1"/>
  </sheets>
  <definedNames>
    <definedName name="_xlnm._FilterDatabase" localSheetId="0" hidden="1">SEPTIEMBRE!$A$10:$H$48</definedName>
    <definedName name="_xlnm.Print_Titles" localSheetId="0">SEPTIEMBRE!$1:$10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5" l="1"/>
  <c r="H42" i="15"/>
  <c r="H30" i="15"/>
  <c r="H39" i="15"/>
  <c r="H47" i="15"/>
  <c r="H45" i="15"/>
  <c r="H44" i="15"/>
  <c r="H43" i="15"/>
  <c r="H22" i="15"/>
  <c r="E19" i="15"/>
  <c r="H19" i="15" s="1"/>
  <c r="G37" i="15"/>
  <c r="E27" i="15"/>
  <c r="G27" i="15"/>
  <c r="E40" i="15"/>
  <c r="H40" i="15" s="1"/>
  <c r="E21" i="15"/>
  <c r="G21" i="15"/>
  <c r="G50" i="15" s="1"/>
  <c r="H32" i="15"/>
  <c r="E11" i="15"/>
  <c r="H11" i="15" s="1"/>
  <c r="E17" i="15"/>
  <c r="H17" i="15" s="1"/>
  <c r="H26" i="15"/>
  <c r="E33" i="15"/>
  <c r="H33" i="15" s="1"/>
  <c r="E29" i="15"/>
  <c r="H29" i="15" s="1"/>
  <c r="H24" i="15"/>
  <c r="H34" i="15"/>
  <c r="H48" i="15"/>
  <c r="H46" i="15"/>
  <c r="H41" i="15"/>
  <c r="H38" i="15"/>
  <c r="H35" i="15"/>
  <c r="H31" i="15"/>
  <c r="H28" i="15"/>
  <c r="H25" i="15"/>
  <c r="H23" i="15"/>
  <c r="H20" i="15"/>
  <c r="H18" i="15"/>
  <c r="H16" i="15"/>
  <c r="H15" i="15"/>
  <c r="H14" i="15"/>
  <c r="H13" i="15"/>
  <c r="H12" i="15"/>
  <c r="H27" i="15" l="1"/>
  <c r="H21" i="15"/>
  <c r="E50" i="15"/>
  <c r="H37" i="15"/>
  <c r="H50" i="15" l="1"/>
</calcChain>
</file>

<file path=xl/sharedStrings.xml><?xml version="1.0" encoding="utf-8"?>
<sst xmlns="http://schemas.openxmlformats.org/spreadsheetml/2006/main" count="173" uniqueCount="152">
  <si>
    <t>RELACIÓN DE PAGOS A PROVEEDORES</t>
  </si>
  <si>
    <t>CORRESPONDIENTE AL 30 DE SEPTIEMBRE 2022</t>
  </si>
  <si>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</si>
  <si>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</si>
  <si>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</si>
  <si>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</si>
  <si>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</si>
  <si>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</si>
  <si>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</si>
  <si>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</si>
  <si>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</si>
  <si>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</si>
  <si>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</si>
  <si>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</si>
  <si>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B1500043125/43563</t>
  </si>
  <si>
    <t>16/09/22</t>
  </si>
  <si>
    <t xml:space="preserve">AGUA CRYSTAL </t>
  </si>
  <si>
    <t>19/07-12/08/22</t>
  </si>
  <si>
    <t xml:space="preserve">Agua para la institucion. </t>
  </si>
  <si>
    <t>B1500036857/36564/37191/37316</t>
  </si>
  <si>
    <t>15/09/22</t>
  </si>
  <si>
    <t>ASOC. DOMINICANA DE ZONAS FRANCAS (ADOZONA)</t>
  </si>
  <si>
    <t>Devolución recursos por acuerdo ADOZONA-CNZFE.</t>
  </si>
  <si>
    <t>Ventas de Formularios de Expotación Vuce-aduanas</t>
  </si>
  <si>
    <t xml:space="preserve">AYUNTAMIENTO DEL DISTRITO NACIONAL </t>
  </si>
  <si>
    <t>01/09/22</t>
  </si>
  <si>
    <t>Pago servicio recogida de residuos sólidos.</t>
  </si>
  <si>
    <t>B1500036215</t>
  </si>
  <si>
    <t>22/09/22</t>
  </si>
  <si>
    <t>BANCO DE RESERVAS DE LA REP. DOM.</t>
  </si>
  <si>
    <t>P/flotilla de combustible</t>
  </si>
  <si>
    <t>Flota Septiembre 2022</t>
  </si>
  <si>
    <t xml:space="preserve">BUG BYE SRL </t>
  </si>
  <si>
    <t>Servicios de fumigacion.</t>
  </si>
  <si>
    <t>CONT/B1500000017</t>
  </si>
  <si>
    <t>CAASD</t>
  </si>
  <si>
    <t>01/08-01/09/22</t>
  </si>
  <si>
    <t>Servicios de Agua</t>
  </si>
  <si>
    <t>B1500099691/99729/104022/060</t>
  </si>
  <si>
    <t>24/09/22</t>
  </si>
  <si>
    <t>CENTRO AUTOMOTRIZ REMESA, SRL</t>
  </si>
  <si>
    <t>22/08/22</t>
  </si>
  <si>
    <t>Mantenimiento general vehiculos de la institucion.</t>
  </si>
  <si>
    <t>C-4258/22-b1500001579</t>
  </si>
  <si>
    <t>CENTROXPERT SRL</t>
  </si>
  <si>
    <t>20/09/22</t>
  </si>
  <si>
    <t>Adquisicion equipos de computos.</t>
  </si>
  <si>
    <t>B1500001317/1326</t>
  </si>
  <si>
    <t>CENTRO CUESTA NACIONAL</t>
  </si>
  <si>
    <t>26/08/22</t>
  </si>
  <si>
    <t>Alimentos y bebidas.</t>
  </si>
  <si>
    <t>B1500137291</t>
  </si>
  <si>
    <t xml:space="preserve">COMPANIA DOMINICANA DE TELEFONOS </t>
  </si>
  <si>
    <t>28/08/22</t>
  </si>
  <si>
    <t>P/Servicios de internet No. 829-110-6594,0829-118-1864,  CENTRAL TELEF. correspondiente al 2022.</t>
  </si>
  <si>
    <t>B1500175385/178148/178151/181030/33</t>
  </si>
  <si>
    <t>DIPUGLIA PC OUTLET SRL</t>
  </si>
  <si>
    <t>28/09/22</t>
  </si>
  <si>
    <t>B1500000591</t>
  </si>
  <si>
    <t xml:space="preserve">EDITORA EL CARIBE </t>
  </si>
  <si>
    <t>P/Servicios de Publicidad.</t>
  </si>
  <si>
    <t>CON5366/22-B1500004145</t>
  </si>
  <si>
    <t>EMPRESA DISTRIBUIDORA DE ELECTRICIDAD DEL ESTE S.A</t>
  </si>
  <si>
    <t>23/08/22</t>
  </si>
  <si>
    <t>Servicios de electricidad</t>
  </si>
  <si>
    <t>B1500227759</t>
  </si>
  <si>
    <t>ELEVADORES DEL NORTE</t>
  </si>
  <si>
    <t>15/03/22</t>
  </si>
  <si>
    <t>Servicios de mantenimiento ascensores.</t>
  </si>
  <si>
    <t>CONT2886/22</t>
  </si>
  <si>
    <t>FL BETANCES &amp; ASOCIADOS</t>
  </si>
  <si>
    <t xml:space="preserve">Renovacion licencias informaticas. </t>
  </si>
  <si>
    <t>B1500000439</t>
  </si>
  <si>
    <t>FUNDACION UNIVERSITARIA IBEROAMERICANA (FUNIBER)</t>
  </si>
  <si>
    <t>31/08-02/09/22</t>
  </si>
  <si>
    <t>Pago 75% cuota 10/21 del programa académico.</t>
  </si>
  <si>
    <t>CONT.2790*75%/B1500000365/366</t>
  </si>
  <si>
    <t>17/09/22</t>
  </si>
  <si>
    <t>GRAFICA WILLIAN, SRL</t>
  </si>
  <si>
    <t>15/11/21</t>
  </si>
  <si>
    <t>Suministro de oficinas</t>
  </si>
  <si>
    <t>B1500000780</t>
  </si>
  <si>
    <t>HUMANO SEGUROS S A</t>
  </si>
  <si>
    <t>P/Servicios  Seguros Médico y de vida.</t>
  </si>
  <si>
    <t>B1500024516/24696</t>
  </si>
  <si>
    <t>23/09/22</t>
  </si>
  <si>
    <t>HYL, SA</t>
  </si>
  <si>
    <t>29/09/22</t>
  </si>
  <si>
    <t>Compra neumaticos para camioneta.</t>
  </si>
  <si>
    <t>B1500004436</t>
  </si>
  <si>
    <t>HV MEDISOLUTION SRL</t>
  </si>
  <si>
    <t>Servicios alimenticios.</t>
  </si>
  <si>
    <t>CONT.BS627/2022/B1500000498</t>
  </si>
  <si>
    <t>INSTITUTO NACIONAL DE TRANSITO Y TRANSP. TERRESTRE</t>
  </si>
  <si>
    <t>04/0822</t>
  </si>
  <si>
    <t>Charla a colaboradores.</t>
  </si>
  <si>
    <t>B1500000017</t>
  </si>
  <si>
    <t xml:space="preserve">INSTITUTO DOMINICANO PARA LA CALIDAD </t>
  </si>
  <si>
    <t>31/08/22</t>
  </si>
  <si>
    <t xml:space="preserve">Capacitacion a colaboradores de la institucion. </t>
  </si>
  <si>
    <t>B1500000320/321/322</t>
  </si>
  <si>
    <t>27/09/22</t>
  </si>
  <si>
    <t>IDEMERCHANT</t>
  </si>
  <si>
    <t xml:space="preserve">Uniformes p/empleados de la institucion. </t>
  </si>
  <si>
    <t xml:space="preserve"> CONT/10038/B1500000011</t>
  </si>
  <si>
    <t>INGENIERIA Y AIRE ACONDICIONADO</t>
  </si>
  <si>
    <t>24/03/22</t>
  </si>
  <si>
    <t>Compra de materiales electricos.</t>
  </si>
  <si>
    <t>B1500003342/3344/3383</t>
  </si>
  <si>
    <t>LAVANDERIA ROYAL</t>
  </si>
  <si>
    <t>26/09/22</t>
  </si>
  <si>
    <t>Servicios de lavanderia.</t>
  </si>
  <si>
    <t>B1500000749</t>
  </si>
  <si>
    <t xml:space="preserve">LA COCINA DE DONA MARY </t>
  </si>
  <si>
    <t>30/07-31/08/22</t>
  </si>
  <si>
    <t>CONT4490/21/B1500000256/263</t>
  </si>
  <si>
    <t>MARTINEZ TORRES TRAVELING SRL</t>
  </si>
  <si>
    <t>13/04/22</t>
  </si>
  <si>
    <t>P/Servicios almuerzos a empleados del CNZFE.</t>
  </si>
  <si>
    <t>CONT.BS-0004321-2021</t>
  </si>
  <si>
    <t>MP UNIFORMES SRL</t>
  </si>
  <si>
    <t>30/09/22</t>
  </si>
  <si>
    <t>CONT9720/22</t>
  </si>
  <si>
    <t>SEGURO UNIVERSAL</t>
  </si>
  <si>
    <t>18/08-21/09/22</t>
  </si>
  <si>
    <t>Servicios Médico Empleados</t>
  </si>
  <si>
    <t>B1500009053/9119</t>
  </si>
  <si>
    <t>13/09/22</t>
  </si>
  <si>
    <t>SKETCHPROM SRL</t>
  </si>
  <si>
    <t>Servicios de alquiler equipos de oficina.</t>
  </si>
  <si>
    <t>CONT/ALQ21/B1500000433</t>
  </si>
  <si>
    <t>SERVICES TRAVEL SRL</t>
  </si>
  <si>
    <t>Seguro de viajes.</t>
  </si>
  <si>
    <t>B1500003072</t>
  </si>
  <si>
    <t>TECNOREDES SRL</t>
  </si>
  <si>
    <t>B1500000211</t>
  </si>
  <si>
    <t>UNIVERSIDAD APEC</t>
  </si>
  <si>
    <t>Pago maestria.</t>
  </si>
  <si>
    <t>B1500002770</t>
  </si>
  <si>
    <t xml:space="preserve">VISUAL SING GRAFICH </t>
  </si>
  <si>
    <t>P/Tarjas en acrilico p/uso de la institucion.</t>
  </si>
  <si>
    <t>B1500000229</t>
  </si>
  <si>
    <t xml:space="preserve">VIAMAR </t>
  </si>
  <si>
    <t>25/08/22</t>
  </si>
  <si>
    <t>CON/4179/22</t>
  </si>
  <si>
    <t>VOZZ IT SRL</t>
  </si>
  <si>
    <t>B1500000153</t>
  </si>
  <si>
    <t>WINDTELECOM, SA</t>
  </si>
  <si>
    <t>P/ Servicios de internet para la institución.</t>
  </si>
  <si>
    <t>B1500009858/9941</t>
  </si>
  <si>
    <t>14/09/22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</si>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</sst>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164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164" fontId="4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4" fontId="0" fillId="3" borderId="1" xfId="0" applyNumberForma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164" fontId="0" fillId="3" borderId="1" xfId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0" fontId="0" fillId="3" borderId="0" xfId="0" applyFill="1"/>
    <xf numFmtId="164" fontId="12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164" fontId="1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center" wrapText="1"/>
    </xf>
    <xf numFmtId="164" fontId="8" fillId="3" borderId="1" xfId="1" applyFont="1" applyFill="1" applyBorder="1" applyAlignment="1">
      <alignment horizontal="center" wrapText="1"/>
    </xf>
    <xf numFmtId="164" fontId="12" fillId="3" borderId="1" xfId="0" applyNumberFormat="1" applyFont="1" applyFill="1" applyBorder="1" applyAlignment="1">
      <alignment horizontal="center" wrapText="1"/>
    </xf>
    <xf numFmtId="164" fontId="11" fillId="0" borderId="0" xfId="1" applyFont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14" fontId="0" fillId="3" borderId="1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Comma" xfId="1" builtinId="3"/>
    <cellStyle name="Comma 2" xfId="2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640152</xdr:colOff>
      <xdr:row>53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B026E7B-63DE-4093-B06F-4AE16B352F06}"/>
            </a:ext>
          </a:extLst>
        </xdr:cNvPr>
        <xdr:cNvSpPr txBox="1">
          <a:spLocks noChangeArrowheads="1"/>
        </xdr:cNvSpPr>
      </xdr:nvSpPr>
      <xdr:spPr bwMode="auto">
        <a:xfrm>
          <a:off x="640152" y="10840169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54</xdr:row>
      <xdr:rowOff>20129</xdr:rowOff>
    </xdr:from>
    <xdr:to>
      <xdr:col>6</xdr:col>
      <xdr:colOff>250106</xdr:colOff>
      <xdr:row>60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A8D4D8A-C38E-4C68-A4EB-358497555D42}"/>
            </a:ext>
          </a:extLst>
        </xdr:cNvPr>
        <xdr:cNvSpPr txBox="1">
          <a:spLocks noChangeArrowheads="1"/>
        </xdr:cNvSpPr>
      </xdr:nvSpPr>
      <xdr:spPr bwMode="auto">
        <a:xfrm>
          <a:off x="9059773" y="10869104"/>
          <a:ext cx="49349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1760220</xdr:colOff>
      <xdr:row>6</xdr:row>
      <xdr:rowOff>129758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1760220" cy="118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topLeftCell="C1" zoomScaleNormal="100" workbookViewId="0">
      <pane ySplit="1" topLeftCell="A2" activePane="bottomLeft" state="frozen"/>
      <selection pane="bottomLeft" activeCell="E14" sqref="E14"/>
    </sheetView>
  </sheetViews>
  <sheetFormatPr defaultColWidth="11.5703125" defaultRowHeight="13.9"/>
  <cols>
    <col min="1" max="1" width="53.5703125" style="12" customWidth="1"/>
    <col min="2" max="2" width="24.5703125" style="12" customWidth="1"/>
    <col min="3" max="3" width="48.85546875" style="12" customWidth="1"/>
    <col min="4" max="4" width="43.7109375" style="12" customWidth="1"/>
    <col min="5" max="5" width="19.28515625" style="9" customWidth="1"/>
    <col min="6" max="6" width="16.140625" style="2" customWidth="1"/>
    <col min="7" max="7" width="18.42578125" style="2" customWidth="1"/>
    <col min="8" max="8" width="17" style="9" customWidth="1"/>
    <col min="9" max="16384" width="11.5703125" style="1"/>
  </cols>
  <sheetData>
    <row r="1" spans="1:8">
      <c r="E1" s="8"/>
      <c r="H1" s="8"/>
    </row>
    <row r="2" spans="1:8">
      <c r="E2" s="8"/>
    </row>
    <row r="3" spans="1:8">
      <c r="B3" s="14"/>
      <c r="C3" s="14"/>
      <c r="E3" s="8"/>
      <c r="F3" s="3"/>
      <c r="G3" s="3"/>
      <c r="H3" s="8"/>
    </row>
    <row r="4" spans="1:8">
      <c r="C4" s="14"/>
      <c r="D4" s="16"/>
      <c r="H4" s="8"/>
    </row>
    <row r="5" spans="1:8" ht="21">
      <c r="A5" s="43" t="s">
        <v>0</v>
      </c>
      <c r="B5" s="43"/>
      <c r="C5" s="43"/>
      <c r="D5" s="43"/>
      <c r="E5" s="43"/>
      <c r="F5" s="43"/>
      <c r="G5" s="43"/>
      <c r="H5" s="43"/>
    </row>
    <row r="6" spans="1:8" ht="21">
      <c r="A6" s="43" t="s">
        <v>1</v>
      </c>
      <c r="B6" s="43"/>
      <c r="C6" s="43"/>
      <c r="D6" s="43"/>
      <c r="E6" s="43"/>
      <c r="F6" s="43"/>
      <c r="G6" s="43"/>
      <c r="H6" s="43"/>
    </row>
    <row r="7" spans="1:8" ht="21">
      <c r="A7" s="43" t="s">
        <v>2</v>
      </c>
      <c r="B7" s="43"/>
      <c r="C7" s="43"/>
      <c r="D7" s="43"/>
      <c r="E7" s="43"/>
      <c r="F7" s="43"/>
      <c r="G7" s="43"/>
      <c r="H7" s="43"/>
    </row>
    <row r="8" spans="1:8" ht="21">
      <c r="A8" s="15"/>
      <c r="B8" s="15"/>
      <c r="C8" s="15"/>
      <c r="D8" s="15"/>
      <c r="E8" s="34"/>
      <c r="F8" s="10"/>
      <c r="G8" s="10"/>
      <c r="H8" s="10"/>
    </row>
    <row r="9" spans="1:8" ht="21">
      <c r="A9" s="44" t="s">
        <v>3</v>
      </c>
      <c r="B9" s="44"/>
      <c r="C9" s="44"/>
      <c r="D9" s="44"/>
      <c r="E9" s="44"/>
      <c r="F9" s="44"/>
      <c r="G9" s="44"/>
      <c r="H9" s="44"/>
    </row>
    <row r="10" spans="1:8" s="4" customFormat="1" ht="78">
      <c r="A10" s="35" t="s">
        <v>4</v>
      </c>
      <c r="B10" s="36" t="s">
        <v>5</v>
      </c>
      <c r="C10" s="36" t="s">
        <v>6</v>
      </c>
      <c r="D10" s="40" t="s">
        <v>7</v>
      </c>
      <c r="E10" s="5" t="s">
        <v>8</v>
      </c>
      <c r="F10" s="6" t="s">
        <v>9</v>
      </c>
      <c r="G10" s="6" t="s">
        <v>10</v>
      </c>
      <c r="H10" s="7" t="s">
        <v>11</v>
      </c>
    </row>
    <row r="11" spans="1:8" customFormat="1" ht="14.45">
      <c r="A11" s="27" t="s">
        <v>12</v>
      </c>
      <c r="B11" s="37">
        <v>44690</v>
      </c>
      <c r="C11" s="20" t="s">
        <v>13</v>
      </c>
      <c r="D11" s="20" t="s">
        <v>14</v>
      </c>
      <c r="E11" s="21">
        <f>24368.75+97924.57</f>
        <v>122293.32</v>
      </c>
      <c r="F11" s="19" t="s">
        <v>15</v>
      </c>
      <c r="G11" s="24">
        <v>122293.32</v>
      </c>
      <c r="H11" s="22">
        <f t="shared" ref="H11:H48" si="0">+E11-G11</f>
        <v>0</v>
      </c>
    </row>
    <row r="12" spans="1:8" customFormat="1" ht="21" customHeight="1">
      <c r="A12" s="25" t="s">
        <v>16</v>
      </c>
      <c r="B12" s="38" t="s">
        <v>17</v>
      </c>
      <c r="C12" s="29" t="s">
        <v>18</v>
      </c>
      <c r="D12" s="29" t="s">
        <v>19</v>
      </c>
      <c r="E12" s="21">
        <v>99636</v>
      </c>
      <c r="F12" s="28" t="s">
        <v>20</v>
      </c>
      <c r="G12" s="24">
        <v>5125.25</v>
      </c>
      <c r="H12" s="22">
        <f t="shared" si="0"/>
        <v>94510.75</v>
      </c>
    </row>
    <row r="13" spans="1:8" customFormat="1" ht="14.45">
      <c r="A13" s="27" t="s">
        <v>21</v>
      </c>
      <c r="B13" s="37">
        <v>44566</v>
      </c>
      <c r="C13" s="20" t="s">
        <v>22</v>
      </c>
      <c r="D13" s="25" t="s">
        <v>23</v>
      </c>
      <c r="E13" s="22">
        <v>2423525</v>
      </c>
      <c r="F13" s="28">
        <v>44834</v>
      </c>
      <c r="G13" s="26"/>
      <c r="H13" s="22">
        <f t="shared" si="0"/>
        <v>2423525</v>
      </c>
    </row>
    <row r="14" spans="1:8" customFormat="1" ht="14.45">
      <c r="A14" s="27" t="s">
        <v>24</v>
      </c>
      <c r="B14" s="20" t="s">
        <v>25</v>
      </c>
      <c r="C14" s="20" t="s">
        <v>26</v>
      </c>
      <c r="D14" s="27" t="s">
        <v>27</v>
      </c>
      <c r="E14" s="21">
        <v>755</v>
      </c>
      <c r="F14" s="21" t="s">
        <v>28</v>
      </c>
      <c r="G14" s="24">
        <v>755</v>
      </c>
      <c r="H14" s="22">
        <f t="shared" si="0"/>
        <v>0</v>
      </c>
    </row>
    <row r="15" spans="1:8" customFormat="1" ht="14.45">
      <c r="A15" s="27" t="s">
        <v>29</v>
      </c>
      <c r="B15" s="37">
        <v>44570</v>
      </c>
      <c r="C15" s="20" t="s">
        <v>30</v>
      </c>
      <c r="D15" s="27" t="s">
        <v>31</v>
      </c>
      <c r="E15" s="21">
        <v>600000</v>
      </c>
      <c r="F15" s="19" t="s">
        <v>15</v>
      </c>
      <c r="G15" s="24">
        <v>600000</v>
      </c>
      <c r="H15" s="22">
        <f t="shared" si="0"/>
        <v>0</v>
      </c>
    </row>
    <row r="16" spans="1:8" customFormat="1" ht="14.45">
      <c r="A16" s="27" t="s">
        <v>32</v>
      </c>
      <c r="B16" s="37">
        <v>44569</v>
      </c>
      <c r="C16" s="20" t="s">
        <v>33</v>
      </c>
      <c r="D16" s="27" t="s">
        <v>34</v>
      </c>
      <c r="E16" s="21">
        <v>66048.639999999999</v>
      </c>
      <c r="F16" s="28">
        <v>44834</v>
      </c>
      <c r="G16" s="24">
        <v>0</v>
      </c>
      <c r="H16" s="22">
        <f t="shared" si="0"/>
        <v>66048.639999999999</v>
      </c>
    </row>
    <row r="17" spans="1:8" customFormat="1" ht="14.45">
      <c r="A17" s="27" t="s">
        <v>35</v>
      </c>
      <c r="B17" s="37" t="s">
        <v>36</v>
      </c>
      <c r="C17" s="25" t="s">
        <v>37</v>
      </c>
      <c r="D17" s="27" t="s">
        <v>38</v>
      </c>
      <c r="E17" s="21">
        <f>660+660+675</f>
        <v>1995</v>
      </c>
      <c r="F17" s="19" t="s">
        <v>39</v>
      </c>
      <c r="G17" s="24">
        <v>1320</v>
      </c>
      <c r="H17" s="22">
        <f>+E17-G17</f>
        <v>675</v>
      </c>
    </row>
    <row r="18" spans="1:8" customFormat="1" ht="17.25" customHeight="1">
      <c r="A18" s="27" t="s">
        <v>40</v>
      </c>
      <c r="B18" s="37" t="s">
        <v>41</v>
      </c>
      <c r="C18" s="25" t="s">
        <v>42</v>
      </c>
      <c r="D18" s="27" t="s">
        <v>43</v>
      </c>
      <c r="E18" s="21">
        <v>168148.69</v>
      </c>
      <c r="F18" s="28">
        <v>44813</v>
      </c>
      <c r="G18" s="24">
        <v>167248.06</v>
      </c>
      <c r="H18" s="22">
        <f t="shared" si="0"/>
        <v>900.63000000000466</v>
      </c>
    </row>
    <row r="19" spans="1:8" customFormat="1" ht="17.25" customHeight="1">
      <c r="A19" s="27" t="s">
        <v>44</v>
      </c>
      <c r="B19" s="37" t="s">
        <v>45</v>
      </c>
      <c r="C19" s="25" t="s">
        <v>46</v>
      </c>
      <c r="D19" s="27" t="s">
        <v>47</v>
      </c>
      <c r="E19" s="21">
        <f>546474.48+806705.14</f>
        <v>1353179.62</v>
      </c>
      <c r="F19" s="28">
        <v>44834</v>
      </c>
      <c r="G19" s="24">
        <v>0</v>
      </c>
      <c r="H19" s="22">
        <f t="shared" si="0"/>
        <v>1353179.62</v>
      </c>
    </row>
    <row r="20" spans="1:8" customFormat="1" ht="14.45">
      <c r="A20" s="27" t="s">
        <v>48</v>
      </c>
      <c r="B20" s="37" t="s">
        <v>49</v>
      </c>
      <c r="C20" s="20" t="s">
        <v>50</v>
      </c>
      <c r="D20" s="27" t="s">
        <v>51</v>
      </c>
      <c r="E20" s="21">
        <v>27578.5</v>
      </c>
      <c r="F20" s="21" t="s">
        <v>20</v>
      </c>
      <c r="G20" s="24">
        <v>27578.5</v>
      </c>
      <c r="H20" s="22">
        <f t="shared" si="0"/>
        <v>0</v>
      </c>
    </row>
    <row r="21" spans="1:8" customFormat="1" ht="33.75" customHeight="1">
      <c r="A21" s="25" t="s">
        <v>52</v>
      </c>
      <c r="B21" s="38" t="s">
        <v>53</v>
      </c>
      <c r="C21" s="29" t="s">
        <v>54</v>
      </c>
      <c r="D21" s="25" t="s">
        <v>55</v>
      </c>
      <c r="E21" s="32">
        <f>266353.97+252556.98+3467.51+260889.38+3056.45</f>
        <v>786324.28999999992</v>
      </c>
      <c r="F21" s="31" t="s">
        <v>20</v>
      </c>
      <c r="G21" s="33">
        <f>3467.51+518910.95</f>
        <v>522378.46</v>
      </c>
      <c r="H21" s="32">
        <f>+E21-G21</f>
        <v>263945.8299999999</v>
      </c>
    </row>
    <row r="22" spans="1:8" customFormat="1" ht="22.5" customHeight="1">
      <c r="A22" s="25" t="s">
        <v>56</v>
      </c>
      <c r="B22" s="38" t="s">
        <v>57</v>
      </c>
      <c r="C22" s="29"/>
      <c r="D22" s="25" t="s">
        <v>58</v>
      </c>
      <c r="E22" s="32">
        <v>92315.26</v>
      </c>
      <c r="F22" s="42">
        <v>44834</v>
      </c>
      <c r="G22" s="33">
        <v>0</v>
      </c>
      <c r="H22" s="32">
        <f>+E22-G22</f>
        <v>92315.26</v>
      </c>
    </row>
    <row r="23" spans="1:8" customFormat="1" ht="18" customHeight="1">
      <c r="A23" s="27" t="s">
        <v>59</v>
      </c>
      <c r="B23" s="37">
        <v>44873</v>
      </c>
      <c r="C23" s="20" t="s">
        <v>60</v>
      </c>
      <c r="D23" s="25" t="s">
        <v>61</v>
      </c>
      <c r="E23" s="22">
        <v>234137.60000000001</v>
      </c>
      <c r="F23" s="21" t="s">
        <v>20</v>
      </c>
      <c r="G23" s="26">
        <v>49926.400000000001</v>
      </c>
      <c r="H23" s="22">
        <f t="shared" si="0"/>
        <v>184211.20000000001</v>
      </c>
    </row>
    <row r="24" spans="1:8" customFormat="1" ht="14.45">
      <c r="A24" s="27" t="s">
        <v>62</v>
      </c>
      <c r="B24" s="37" t="s">
        <v>63</v>
      </c>
      <c r="C24" s="25" t="s">
        <v>64</v>
      </c>
      <c r="D24" s="27" t="s">
        <v>65</v>
      </c>
      <c r="E24" s="21">
        <v>320737.37</v>
      </c>
      <c r="F24" s="19" t="s">
        <v>15</v>
      </c>
      <c r="G24" s="24">
        <v>320737.37</v>
      </c>
      <c r="H24" s="22">
        <f>+E24-G24</f>
        <v>0</v>
      </c>
    </row>
    <row r="25" spans="1:8" customFormat="1" ht="14.45">
      <c r="A25" s="27" t="s">
        <v>66</v>
      </c>
      <c r="B25" s="37" t="s">
        <v>67</v>
      </c>
      <c r="C25" s="25" t="s">
        <v>68</v>
      </c>
      <c r="D25" s="27" t="s">
        <v>69</v>
      </c>
      <c r="E25" s="21">
        <v>75320</v>
      </c>
      <c r="F25" s="28">
        <v>44834</v>
      </c>
      <c r="G25" s="24">
        <v>0</v>
      </c>
      <c r="H25" s="22">
        <f t="shared" si="0"/>
        <v>75320</v>
      </c>
    </row>
    <row r="26" spans="1:8" customFormat="1" ht="14.45">
      <c r="A26" s="27" t="s">
        <v>70</v>
      </c>
      <c r="B26" s="37">
        <v>44873</v>
      </c>
      <c r="C26" s="25" t="s">
        <v>71</v>
      </c>
      <c r="D26" s="27" t="s">
        <v>72</v>
      </c>
      <c r="E26" s="21">
        <v>1233070.68</v>
      </c>
      <c r="F26" s="28" t="s">
        <v>39</v>
      </c>
      <c r="G26" s="24">
        <v>1233070.68</v>
      </c>
      <c r="H26" s="22">
        <f t="shared" si="0"/>
        <v>0</v>
      </c>
    </row>
    <row r="27" spans="1:8" customFormat="1" ht="14.45">
      <c r="A27" s="27" t="s">
        <v>73</v>
      </c>
      <c r="B27" s="20" t="s">
        <v>74</v>
      </c>
      <c r="C27" s="20" t="s">
        <v>75</v>
      </c>
      <c r="D27" s="27" t="s">
        <v>76</v>
      </c>
      <c r="E27" s="22">
        <f>45154.18+156037.5+175542.19</f>
        <v>376733.87</v>
      </c>
      <c r="F27" s="19" t="s">
        <v>77</v>
      </c>
      <c r="G27" s="26">
        <f>19504.69+19504.69</f>
        <v>39009.379999999997</v>
      </c>
      <c r="H27" s="22">
        <f t="shared" si="0"/>
        <v>337724.49</v>
      </c>
    </row>
    <row r="28" spans="1:8" customFormat="1" ht="14.45">
      <c r="A28" s="27" t="s">
        <v>78</v>
      </c>
      <c r="B28" s="37" t="s">
        <v>79</v>
      </c>
      <c r="C28" s="20" t="s">
        <v>80</v>
      </c>
      <c r="D28" s="20" t="s">
        <v>81</v>
      </c>
      <c r="E28" s="21">
        <v>-9195.75</v>
      </c>
      <c r="F28" s="28">
        <v>44834</v>
      </c>
      <c r="G28" s="24"/>
      <c r="H28" s="22">
        <f t="shared" si="0"/>
        <v>-9195.75</v>
      </c>
    </row>
    <row r="29" spans="1:8" customFormat="1" ht="14.45">
      <c r="A29" s="27" t="s">
        <v>82</v>
      </c>
      <c r="B29" s="37">
        <v>44570</v>
      </c>
      <c r="C29" s="27" t="s">
        <v>83</v>
      </c>
      <c r="D29" s="27" t="s">
        <v>84</v>
      </c>
      <c r="E29" s="21">
        <f>147113.26+38523.97</f>
        <v>185637.23</v>
      </c>
      <c r="F29" s="19" t="s">
        <v>85</v>
      </c>
      <c r="G29" s="24">
        <v>185637.23</v>
      </c>
      <c r="H29" s="22">
        <f t="shared" ref="H29:H34" si="1">+E29-G29</f>
        <v>0</v>
      </c>
    </row>
    <row r="30" spans="1:8" customFormat="1" ht="14.45">
      <c r="A30" s="27" t="s">
        <v>86</v>
      </c>
      <c r="B30" s="37" t="s">
        <v>87</v>
      </c>
      <c r="C30" s="27" t="s">
        <v>88</v>
      </c>
      <c r="D30" s="27" t="s">
        <v>89</v>
      </c>
      <c r="E30" s="21">
        <v>84655.09</v>
      </c>
      <c r="F30" s="19">
        <v>0</v>
      </c>
      <c r="G30" s="24">
        <v>0</v>
      </c>
      <c r="H30" s="22">
        <f t="shared" si="1"/>
        <v>84655.09</v>
      </c>
    </row>
    <row r="31" spans="1:8" customFormat="1" ht="14.45">
      <c r="A31" s="27" t="s">
        <v>90</v>
      </c>
      <c r="B31" s="37">
        <v>44690</v>
      </c>
      <c r="C31" s="27" t="s">
        <v>91</v>
      </c>
      <c r="D31" s="27" t="s">
        <v>92</v>
      </c>
      <c r="E31" s="21">
        <v>2994708.05</v>
      </c>
      <c r="F31" s="21" t="s">
        <v>28</v>
      </c>
      <c r="G31" s="24">
        <v>434616.87</v>
      </c>
      <c r="H31" s="22">
        <f t="shared" si="1"/>
        <v>2560091.1799999997</v>
      </c>
    </row>
    <row r="32" spans="1:8" customFormat="1" ht="14.45">
      <c r="A32" s="27" t="s">
        <v>93</v>
      </c>
      <c r="B32" s="37" t="s">
        <v>94</v>
      </c>
      <c r="C32" s="27" t="s">
        <v>95</v>
      </c>
      <c r="D32" s="27" t="s">
        <v>96</v>
      </c>
      <c r="E32" s="21">
        <v>11000</v>
      </c>
      <c r="F32" s="21" t="s">
        <v>57</v>
      </c>
      <c r="G32" s="24">
        <v>11000</v>
      </c>
      <c r="H32" s="22">
        <f t="shared" si="1"/>
        <v>0</v>
      </c>
    </row>
    <row r="33" spans="1:9" customFormat="1" ht="14.45">
      <c r="A33" s="27" t="s">
        <v>97</v>
      </c>
      <c r="B33" s="37" t="s">
        <v>98</v>
      </c>
      <c r="C33" s="27" t="s">
        <v>99</v>
      </c>
      <c r="D33" s="27" t="s">
        <v>100</v>
      </c>
      <c r="E33" s="21">
        <f>72000+72000+125000</f>
        <v>269000</v>
      </c>
      <c r="F33" s="21" t="s">
        <v>101</v>
      </c>
      <c r="G33" s="24">
        <v>269000</v>
      </c>
      <c r="H33" s="22">
        <f t="shared" si="1"/>
        <v>0</v>
      </c>
    </row>
    <row r="34" spans="1:9" customFormat="1" ht="14.45">
      <c r="A34" s="27" t="s">
        <v>102</v>
      </c>
      <c r="B34" s="37">
        <v>44751</v>
      </c>
      <c r="C34" s="27" t="s">
        <v>103</v>
      </c>
      <c r="D34" s="27" t="s">
        <v>104</v>
      </c>
      <c r="E34" s="21">
        <v>1156942.1100000001</v>
      </c>
      <c r="F34" s="21" t="s">
        <v>85</v>
      </c>
      <c r="G34" s="24">
        <v>231388.42</v>
      </c>
      <c r="H34" s="22">
        <f t="shared" si="1"/>
        <v>925553.69000000006</v>
      </c>
    </row>
    <row r="35" spans="1:9" customFormat="1" ht="14.45">
      <c r="A35" s="30" t="s">
        <v>105</v>
      </c>
      <c r="B35" s="37" t="s">
        <v>106</v>
      </c>
      <c r="C35" s="30" t="s">
        <v>107</v>
      </c>
      <c r="D35" s="30" t="s">
        <v>108</v>
      </c>
      <c r="E35" s="22">
        <v>6308.12</v>
      </c>
      <c r="F35" s="28">
        <v>44834</v>
      </c>
      <c r="G35" s="26"/>
      <c r="H35" s="22">
        <f t="shared" si="0"/>
        <v>6308.12</v>
      </c>
    </row>
    <row r="36" spans="1:9" customFormat="1" ht="14.45">
      <c r="A36" s="30" t="s">
        <v>109</v>
      </c>
      <c r="B36" s="37" t="s">
        <v>110</v>
      </c>
      <c r="C36" s="30" t="s">
        <v>111</v>
      </c>
      <c r="D36" s="30" t="s">
        <v>112</v>
      </c>
      <c r="E36" s="22">
        <v>11244.2</v>
      </c>
      <c r="F36" s="28">
        <v>44834</v>
      </c>
      <c r="G36" s="26">
        <v>0</v>
      </c>
      <c r="H36" s="22">
        <f t="shared" si="0"/>
        <v>11244.2</v>
      </c>
    </row>
    <row r="37" spans="1:9" customFormat="1" ht="14.45">
      <c r="A37" s="27" t="s">
        <v>113</v>
      </c>
      <c r="B37" s="27" t="s">
        <v>114</v>
      </c>
      <c r="C37" s="27" t="s">
        <v>91</v>
      </c>
      <c r="D37" s="27" t="s">
        <v>115</v>
      </c>
      <c r="E37" s="22">
        <v>314751.65999999997</v>
      </c>
      <c r="F37" s="21" t="s">
        <v>39</v>
      </c>
      <c r="G37" s="26">
        <f>38751.76+140202.03</f>
        <v>178953.79</v>
      </c>
      <c r="H37" s="22">
        <f t="shared" si="0"/>
        <v>135797.86999999997</v>
      </c>
    </row>
    <row r="38" spans="1:9" customFormat="1" ht="14.45">
      <c r="A38" s="27" t="s">
        <v>116</v>
      </c>
      <c r="B38" s="20" t="s">
        <v>117</v>
      </c>
      <c r="C38" s="20" t="s">
        <v>118</v>
      </c>
      <c r="D38" s="27" t="s">
        <v>119</v>
      </c>
      <c r="E38" s="22">
        <v>1145530.72</v>
      </c>
      <c r="F38" s="28">
        <v>44834</v>
      </c>
      <c r="G38" s="26">
        <v>0</v>
      </c>
      <c r="H38" s="22">
        <f t="shared" si="0"/>
        <v>1145530.72</v>
      </c>
      <c r="I38" s="23"/>
    </row>
    <row r="39" spans="1:9" customFormat="1" ht="14.45">
      <c r="A39" s="27" t="s">
        <v>120</v>
      </c>
      <c r="B39" s="20" t="s">
        <v>121</v>
      </c>
      <c r="C39" s="27" t="s">
        <v>103</v>
      </c>
      <c r="D39" s="27" t="s">
        <v>122</v>
      </c>
      <c r="E39" s="22">
        <v>565361.6</v>
      </c>
      <c r="F39" s="28">
        <v>44834</v>
      </c>
      <c r="G39" s="26">
        <v>0</v>
      </c>
      <c r="H39" s="22">
        <f t="shared" si="0"/>
        <v>565361.6</v>
      </c>
      <c r="I39" s="23"/>
    </row>
    <row r="40" spans="1:9" customFormat="1" ht="14.45">
      <c r="A40" s="27" t="s">
        <v>123</v>
      </c>
      <c r="B40" s="37" t="s">
        <v>124</v>
      </c>
      <c r="C40" s="39" t="s">
        <v>125</v>
      </c>
      <c r="D40" s="27" t="s">
        <v>126</v>
      </c>
      <c r="E40" s="21">
        <f>6405.4+6405.4</f>
        <v>12810.8</v>
      </c>
      <c r="F40" s="19" t="s">
        <v>127</v>
      </c>
      <c r="G40" s="21">
        <v>6405.4</v>
      </c>
      <c r="H40" s="21">
        <f t="shared" ref="H40:H45" si="2">+E40-G40</f>
        <v>6405.4</v>
      </c>
    </row>
    <row r="41" spans="1:9" s="18" customFormat="1" ht="14.45">
      <c r="A41" s="27" t="s">
        <v>128</v>
      </c>
      <c r="B41" s="37">
        <v>44628</v>
      </c>
      <c r="C41" s="27" t="s">
        <v>129</v>
      </c>
      <c r="D41" s="27" t="s">
        <v>130</v>
      </c>
      <c r="E41" s="22">
        <v>102815.6</v>
      </c>
      <c r="F41" s="28">
        <v>44834</v>
      </c>
      <c r="G41" s="26">
        <v>0</v>
      </c>
      <c r="H41" s="22">
        <f t="shared" si="2"/>
        <v>102815.6</v>
      </c>
    </row>
    <row r="42" spans="1:9" s="18" customFormat="1" ht="14.45">
      <c r="A42" s="27" t="s">
        <v>131</v>
      </c>
      <c r="B42" s="37" t="s">
        <v>121</v>
      </c>
      <c r="C42" s="27" t="s">
        <v>132</v>
      </c>
      <c r="D42" s="27" t="s">
        <v>133</v>
      </c>
      <c r="E42" s="22">
        <v>8255.5</v>
      </c>
      <c r="F42" s="28">
        <v>44834</v>
      </c>
      <c r="G42" s="26">
        <v>0</v>
      </c>
      <c r="H42" s="22">
        <f t="shared" si="2"/>
        <v>8255.5</v>
      </c>
    </row>
    <row r="43" spans="1:9" s="18" customFormat="1" ht="14.45">
      <c r="A43" s="27" t="s">
        <v>134</v>
      </c>
      <c r="B43" s="37" t="s">
        <v>57</v>
      </c>
      <c r="C43" s="25" t="s">
        <v>46</v>
      </c>
      <c r="D43" s="27" t="s">
        <v>135</v>
      </c>
      <c r="E43" s="22">
        <v>34416.61</v>
      </c>
      <c r="F43" s="28">
        <v>44834</v>
      </c>
      <c r="G43" s="26">
        <v>0</v>
      </c>
      <c r="H43" s="22">
        <f t="shared" si="2"/>
        <v>34416.61</v>
      </c>
    </row>
    <row r="44" spans="1:9" s="18" customFormat="1" ht="14.45">
      <c r="A44" s="27" t="s">
        <v>136</v>
      </c>
      <c r="B44" s="37" t="s">
        <v>121</v>
      </c>
      <c r="C44" s="27" t="s">
        <v>137</v>
      </c>
      <c r="D44" s="27" t="s">
        <v>138</v>
      </c>
      <c r="E44" s="22">
        <v>132368.75</v>
      </c>
      <c r="F44" s="28">
        <v>44834</v>
      </c>
      <c r="G44" s="26">
        <v>0</v>
      </c>
      <c r="H44" s="22">
        <f t="shared" si="2"/>
        <v>132368.75</v>
      </c>
    </row>
    <row r="45" spans="1:9" s="18" customFormat="1" ht="14.45">
      <c r="A45" s="27" t="s">
        <v>139</v>
      </c>
      <c r="B45" s="37" t="s">
        <v>121</v>
      </c>
      <c r="C45" s="25" t="s">
        <v>140</v>
      </c>
      <c r="D45" s="27" t="s">
        <v>141</v>
      </c>
      <c r="E45" s="22">
        <v>56705.2</v>
      </c>
      <c r="F45" s="28">
        <v>44834</v>
      </c>
      <c r="G45" s="26">
        <v>0</v>
      </c>
      <c r="H45" s="22">
        <f t="shared" si="2"/>
        <v>56705.2</v>
      </c>
    </row>
    <row r="46" spans="1:9" s="18" customFormat="1" ht="18.75" customHeight="1">
      <c r="A46" s="27" t="s">
        <v>142</v>
      </c>
      <c r="B46" s="37" t="s">
        <v>143</v>
      </c>
      <c r="C46" s="25" t="s">
        <v>42</v>
      </c>
      <c r="D46" s="27" t="s">
        <v>144</v>
      </c>
      <c r="E46" s="22">
        <v>318676.87</v>
      </c>
      <c r="F46" s="28">
        <v>44834</v>
      </c>
      <c r="G46" s="26">
        <v>0</v>
      </c>
      <c r="H46" s="22">
        <f t="shared" si="0"/>
        <v>318676.87</v>
      </c>
    </row>
    <row r="47" spans="1:9" s="18" customFormat="1" ht="18.75" customHeight="1">
      <c r="A47" s="27" t="s">
        <v>145</v>
      </c>
      <c r="B47" s="37" t="s">
        <v>121</v>
      </c>
      <c r="C47" s="27" t="s">
        <v>99</v>
      </c>
      <c r="D47" s="27" t="s">
        <v>146</v>
      </c>
      <c r="E47" s="22">
        <v>8550</v>
      </c>
      <c r="F47" s="28">
        <v>44834</v>
      </c>
      <c r="G47" s="26">
        <v>0</v>
      </c>
      <c r="H47" s="22">
        <f t="shared" si="0"/>
        <v>8550</v>
      </c>
    </row>
    <row r="48" spans="1:9" customFormat="1" ht="14.45">
      <c r="A48" s="27" t="s">
        <v>147</v>
      </c>
      <c r="B48" s="27" t="s">
        <v>49</v>
      </c>
      <c r="C48" s="25" t="s">
        <v>148</v>
      </c>
      <c r="D48" s="27" t="s">
        <v>149</v>
      </c>
      <c r="E48" s="21">
        <v>158480.26</v>
      </c>
      <c r="F48" s="28" t="s">
        <v>150</v>
      </c>
      <c r="G48" s="24">
        <v>79240.13</v>
      </c>
      <c r="H48" s="22">
        <f t="shared" si="0"/>
        <v>79240.13</v>
      </c>
    </row>
    <row r="49" spans="1:8" customFormat="1" ht="14.45">
      <c r="A49" s="27"/>
      <c r="B49" s="37"/>
      <c r="C49" s="25"/>
      <c r="D49" s="27"/>
      <c r="E49" s="21"/>
      <c r="F49" s="28"/>
      <c r="G49" s="24"/>
      <c r="H49" s="22"/>
    </row>
    <row r="50" spans="1:8" ht="22.9" customHeight="1">
      <c r="A50" s="13" t="s">
        <v>151</v>
      </c>
      <c r="B50" s="13"/>
      <c r="C50" s="13"/>
      <c r="D50" s="13"/>
      <c r="E50" s="11">
        <f>SUM(E11:E49)</f>
        <v>15550821.459999995</v>
      </c>
      <c r="F50" s="11"/>
      <c r="G50" s="11">
        <f>SUM(G11:G49)</f>
        <v>4485684.2600000007</v>
      </c>
      <c r="H50" s="11">
        <f>SUM(H11:H49)</f>
        <v>11065137.199999996</v>
      </c>
    </row>
    <row r="51" spans="1:8">
      <c r="G51" s="9"/>
    </row>
    <row r="52" spans="1:8">
      <c r="D52" s="41"/>
      <c r="G52" s="17"/>
    </row>
  </sheetData>
  <mergeCells count="4">
    <mergeCell ref="A5:H5"/>
    <mergeCell ref="A6:H6"/>
    <mergeCell ref="A7:H7"/>
    <mergeCell ref="A9:H9"/>
  </mergeCells>
  <conditionalFormatting sqref="C48:C49">
    <cfRule type="duplicateValues" dxfId="0" priority="1"/>
  </conditionalFormatting>
  <pageMargins left="0.7" right="0.7" top="0.75" bottom="0.75" header="0.3" footer="0.3"/>
  <pageSetup scale="48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Yenifel Rodriguez</dc:creator>
  <cp:keywords/>
  <dc:description/>
  <cp:lastModifiedBy/>
  <cp:revision/>
  <dcterms:created xsi:type="dcterms:W3CDTF">2021-11-04T13:57:28Z</dcterms:created>
  <dcterms:modified xsi:type="dcterms:W3CDTF">2022-10-20T19:22:10Z</dcterms:modified>
  <cp:category/>
  <cp:contentStatus/>
</cp:coreProperties>
</file>