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47C8FCF3-3312-43CE-8E20-6C10D6F62BC1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SEPTIEMBRE" sheetId="2" r:id="rId1"/>
    <sheet name="dac" sheetId="3" r:id="rId2"/>
    <sheet name="Hoja1" sheetId="4" r:id="rId3"/>
  </sheets>
  <definedNames>
    <definedName name="_xlnm._FilterDatabase" localSheetId="0" hidden="1">SEPTIEMBRE!$A$8:$H$64</definedName>
    <definedName name="_xlnm.Print_Area" localSheetId="0">SEPTIEMBRE!$A$1:$H$66</definedName>
    <definedName name="_xlnm.Print_Titles" localSheetId="0">SEPTIEMBRE!$1:$8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2" l="1"/>
  <c r="H47" i="2" s="1"/>
  <c r="E21" i="2"/>
  <c r="E24" i="2"/>
  <c r="G24" i="2"/>
  <c r="E13" i="2"/>
  <c r="E59" i="2"/>
  <c r="G62" i="2"/>
  <c r="E11" i="2"/>
  <c r="E63" i="2"/>
  <c r="E44" i="2"/>
  <c r="H44" i="2" s="1"/>
  <c r="G63" i="2"/>
  <c r="G11" i="2"/>
  <c r="E38" i="2"/>
  <c r="H38" i="2" s="1"/>
  <c r="E51" i="2"/>
  <c r="H51" i="2" s="1"/>
  <c r="H9" i="2"/>
  <c r="E46" i="2"/>
  <c r="H46" i="2" s="1"/>
  <c r="E62" i="2"/>
  <c r="E64" i="2"/>
  <c r="H20" i="2"/>
  <c r="E58" i="2"/>
  <c r="H58" i="2" s="1"/>
  <c r="G49" i="2"/>
  <c r="E49" i="2"/>
  <c r="E27" i="2"/>
  <c r="E16" i="2"/>
  <c r="H55" i="2"/>
  <c r="E14" i="2"/>
  <c r="H14" i="2" s="1"/>
  <c r="E35" i="2"/>
  <c r="H17" i="2"/>
  <c r="H29" i="2"/>
  <c r="H39" i="2"/>
  <c r="H23" i="2"/>
  <c r="H52" i="2"/>
  <c r="H42" i="2"/>
  <c r="E32" i="2"/>
  <c r="H36" i="2"/>
  <c r="H10" i="2"/>
  <c r="H33" i="2"/>
  <c r="H22" i="2"/>
  <c r="H25" i="2"/>
  <c r="H61" i="2"/>
  <c r="H40" i="2"/>
  <c r="H31" i="2"/>
  <c r="H53" i="2"/>
  <c r="H54" i="2"/>
  <c r="H45" i="2"/>
  <c r="H56" i="2"/>
  <c r="H60" i="2"/>
  <c r="H48" i="2"/>
  <c r="H49" i="2" l="1"/>
  <c r="E65" i="2"/>
  <c r="G65" i="2"/>
  <c r="H59" i="2"/>
  <c r="H21" i="2"/>
  <c r="H41" i="2"/>
  <c r="H62" i="2"/>
  <c r="H35" i="2"/>
  <c r="H50" i="2" l="1"/>
  <c r="H13" i="2"/>
  <c r="H43" i="2"/>
  <c r="H11" i="2"/>
  <c r="H18" i="2"/>
  <c r="H30" i="2"/>
  <c r="H19" i="2" l="1"/>
  <c r="H63" i="2" l="1"/>
  <c r="H12" i="2" l="1"/>
  <c r="H26" i="2" l="1"/>
  <c r="H24" i="2" l="1"/>
  <c r="H37" i="2" l="1"/>
  <c r="H57" i="2"/>
  <c r="H15" i="2" l="1"/>
  <c r="H64" i="2" l="1"/>
  <c r="H32" i="2"/>
  <c r="H28" i="2"/>
  <c r="H27" i="2"/>
  <c r="H16" i="2"/>
  <c r="H65" i="2" l="1"/>
</calcChain>
</file>

<file path=xl/sharedStrings.xml><?xml version="1.0" encoding="utf-8"?>
<sst xmlns="http://schemas.openxmlformats.org/spreadsheetml/2006/main" count="1403" uniqueCount="777">
  <si>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</si>
  <si>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</si>
  <si>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</si>
  <si>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</si>
  <si>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</si>
  <si>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</si>
  <si>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</si>
  <si>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</si>
  <si>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</si>
  <si>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</si>
  <si>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</si>
  <si>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</si>
  <si>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</si>
  <si>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</si>
  <si>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</si>
  <si>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</si>
  <si>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</si>
  <si>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</si>
  <si>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</si>
  <si>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</si>
  <si>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</si>
  <si>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</si>
  <si>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 xml:space="preserve">LA COCINA DE DONA MARY 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</si>
  <si>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</si>
  <si>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</si>
  <si>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</si>
  <si>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</si>
  <si>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</si>
  <si>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</si>
  <si>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</si>
  <si>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</si>
  <si>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</si>
  <si>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</si>
  <si>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</si>
  <si>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</si>
  <si>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</si>
  <si>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</si>
  <si>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Pago 75%  del programa académico a colaboarores de la institucion.</t>
  </si>
  <si>
    <t>Servicios alimenticios regional santiago.</t>
  </si>
  <si>
    <t>P/Mantenimiento aires acondicionados.</t>
  </si>
  <si>
    <t>B1500000316</t>
  </si>
  <si>
    <t>P/Compra agendas para colaboradores de la institucion.</t>
  </si>
  <si>
    <t>EDICIONES VALDES SRL</t>
  </si>
  <si>
    <t>OPTIMUN CONTROL DE PLAGAS</t>
  </si>
  <si>
    <t xml:space="preserve">P/Servicios de fumigacion de plagas e insectos de oficina de la institucion. </t>
  </si>
  <si>
    <t>CENTRO CUESTA NACIONAL, SAS</t>
  </si>
  <si>
    <t>C &amp; C TECHNOLOGY SUPPLY, SRL</t>
  </si>
  <si>
    <t>Servicios alimenticios personal de la institucion.</t>
  </si>
  <si>
    <t>AGUA CRYSTAL</t>
  </si>
  <si>
    <t>P/Compra botellones de agua para uso de la institucion.</t>
  </si>
  <si>
    <t>P/Compra alimentos y bebidas para uso de la institucion.</t>
  </si>
  <si>
    <t>ISLA DOMINICANA DE PETROLEO CORPORATION</t>
  </si>
  <si>
    <t>P/Devolucion de recursos por concepto de  formularios.</t>
  </si>
  <si>
    <t>ANTHURIANA DOMINICANA</t>
  </si>
  <si>
    <t>P/Compra productos agroforestales para la intitucion.</t>
  </si>
  <si>
    <t>P/Asignacion gasolina corresp. al año 2024.</t>
  </si>
  <si>
    <t>Combustible año 2024.</t>
  </si>
  <si>
    <t>Flota Año 2024.</t>
  </si>
  <si>
    <t>VARGAS SERVICIOS DE CATERING SL</t>
  </si>
  <si>
    <t>P/Servicios de catering p/actividades de la institucion.</t>
  </si>
  <si>
    <t>P/Mantenimiento vehículos de la institución.</t>
  </si>
  <si>
    <t>GAJAV SUPPLY SRL</t>
  </si>
  <si>
    <t>OC#17/2024</t>
  </si>
  <si>
    <t>CONT8510/23</t>
  </si>
  <si>
    <t>INSTITUTO DOMINCANO PARA LA CALIDAD</t>
  </si>
  <si>
    <t>P/Servicios de capacitacion basadas en normas ISO.</t>
  </si>
  <si>
    <t>OFFITEK SRL</t>
  </si>
  <si>
    <t>B1500001169</t>
  </si>
  <si>
    <t>Pago adquisición Mobiliario y equipo de oficina para la institución.</t>
  </si>
  <si>
    <t>P/Renovación Licencias Informáticas de la institución.</t>
  </si>
  <si>
    <t>P/compra suministros p/uso de la institución.</t>
  </si>
  <si>
    <t>SKETCHPROM SRL</t>
  </si>
  <si>
    <t>SUMINISTROS GUIPAK SRL</t>
  </si>
  <si>
    <t>SETI &amp; SIDIF DOMINICANA SRL</t>
  </si>
  <si>
    <t>PADRON OFFICE SUPLY</t>
  </si>
  <si>
    <t>P/Renovación licencia de informatica.</t>
  </si>
  <si>
    <t>P/Compra Materiales y Suministros p/uso de la institución.</t>
  </si>
  <si>
    <t>P/Servicios seguro medico p/colaboradores de la instituicon.</t>
  </si>
  <si>
    <t>CON3393/24-E450000001559-1786</t>
  </si>
  <si>
    <t>O/C# 18/2024</t>
  </si>
  <si>
    <t>E450000006263/6667/7138</t>
  </si>
  <si>
    <t>LAVANDERIA ROYAL</t>
  </si>
  <si>
    <t>O/C#78/23</t>
  </si>
  <si>
    <t>RAMIREZ &amp; MOJICA</t>
  </si>
  <si>
    <t>B1500000506</t>
  </si>
  <si>
    <t>P/Servicios de lavanderia, s/oc#74-2024.</t>
  </si>
  <si>
    <t>P/Compra equipo de comunicación p/uso de la institución.</t>
  </si>
  <si>
    <t>Pago alquiler equipo de oficina uso de la institución y renta salon eventos.</t>
  </si>
  <si>
    <t>O/C# 01/2024-B1500000090/91</t>
  </si>
  <si>
    <t>E450000000662</t>
  </si>
  <si>
    <t>B1500001128</t>
  </si>
  <si>
    <t>B1500148744/762</t>
  </si>
  <si>
    <t>CONT365/2024-B1500000361</t>
  </si>
  <si>
    <t>CONT.4497/24-B1500000874/875/876/877/878</t>
  </si>
  <si>
    <t>CONT-2023-B1500000434/435</t>
  </si>
  <si>
    <t>E450000051898/52223/54444/54778</t>
  </si>
  <si>
    <t>CON2268/23-B1500005832/5833</t>
  </si>
  <si>
    <t>CONBS-3045/24-B1500000038</t>
  </si>
  <si>
    <t>B1500013438/E450000000061</t>
  </si>
  <si>
    <t>O/C#83/24-B1500167233/E45000000066</t>
  </si>
  <si>
    <t>B1500054699/56715</t>
  </si>
  <si>
    <t>RAMA FEMENINA CONTRA EL CANCER</t>
  </si>
  <si>
    <t xml:space="preserve">P/Recaudacion fondos pacientes con cancer. </t>
  </si>
  <si>
    <t>N/A</t>
  </si>
  <si>
    <t>FUNDACION DOMINICANA DE CIEGOS INC,</t>
  </si>
  <si>
    <t>P/Colaboracion cene benefica fundacion de ciegos.</t>
  </si>
  <si>
    <t>O/C#15/2024</t>
  </si>
  <si>
    <t>INDUSTRIAS BANILEJAS SAS</t>
  </si>
  <si>
    <t>E450000003580</t>
  </si>
  <si>
    <t>LIBRERIA Y PAPELERIA HNOS SOLANO</t>
  </si>
  <si>
    <t>B1500003527</t>
  </si>
  <si>
    <t xml:space="preserve">UNIVERSIDAD APEC </t>
  </si>
  <si>
    <t>P/Maestria a colaborador de la institucion.</t>
  </si>
  <si>
    <t>B1500004261</t>
  </si>
  <si>
    <t>B1500000153</t>
  </si>
  <si>
    <t>BS-3122/2024-B1500000804</t>
  </si>
  <si>
    <t>B1500005926</t>
  </si>
  <si>
    <t>B1500001386</t>
  </si>
  <si>
    <t>O/C#58/2024</t>
  </si>
  <si>
    <t>DISLA URIBE KONCEPTO SRL</t>
  </si>
  <si>
    <t>Servicio de almuerzo a colaboradores de la institucion.</t>
  </si>
  <si>
    <t>CONTBS-8745/2024</t>
  </si>
  <si>
    <t>OFICINA DE COORDINACION PRESIDENCIAL</t>
  </si>
  <si>
    <t>CENTRO DE EXPORTACION E INVERSION DE LA REP. DOM.</t>
  </si>
  <si>
    <t>B1500000064</t>
  </si>
  <si>
    <t>Pago boletos aereos y seguros de viajes a colaboradores de la inst.</t>
  </si>
  <si>
    <t>P/Diplomado en Negocios Internacionales a  colaborador de la inst.</t>
  </si>
  <si>
    <t xml:space="preserve">Invoice No.  </t>
  </si>
  <si>
    <t xml:space="preserve">Date      </t>
  </si>
  <si>
    <t xml:space="preserve">Due Date  </t>
  </si>
  <si>
    <t>Code</t>
  </si>
  <si>
    <t xml:space="preserve">Amount     </t>
  </si>
  <si>
    <t xml:space="preserve">9999/61    </t>
  </si>
  <si>
    <t xml:space="preserve">60/30      </t>
  </si>
  <si>
    <t xml:space="preserve">30/1       </t>
  </si>
  <si>
    <t xml:space="preserve">0/-30      </t>
  </si>
  <si>
    <t xml:space="preserve">-31/-60    </t>
  </si>
  <si>
    <t xml:space="preserve">-61/-90    </t>
  </si>
  <si>
    <t xml:space="preserve">-91/-9999  </t>
  </si>
  <si>
    <t xml:space="preserve">	13076504     </t>
  </si>
  <si>
    <t xml:space="preserve">PIGAT SRL                                </t>
  </si>
  <si>
    <t xml:space="preserve">MARIA JOSE DE NOBREGA                    </t>
  </si>
  <si>
    <t xml:space="preserve">(809) 422-5092  </t>
  </si>
  <si>
    <t xml:space="preserve">AP Account # 21030205  </t>
  </si>
  <si>
    <t xml:space="preserve">Total   </t>
  </si>
  <si>
    <t xml:space="preserve">0100957448    </t>
  </si>
  <si>
    <t xml:space="preserve">MAYRA CONSUELO PEGUERO ALMANZAR          </t>
  </si>
  <si>
    <t xml:space="preserve">                                         </t>
  </si>
  <si>
    <t xml:space="preserve">(809)           </t>
  </si>
  <si>
    <t xml:space="preserve">0104106554    </t>
  </si>
  <si>
    <t xml:space="preserve">DOMINGO SANTANA MEDINA                   </t>
  </si>
  <si>
    <t xml:space="preserve">0110777893    </t>
  </si>
  <si>
    <t xml:space="preserve">JOSE LUIS BREA RODRIGUEZ                 </t>
  </si>
  <si>
    <t xml:space="preserve">JOSE LUIS BREA                           </t>
  </si>
  <si>
    <t xml:space="preserve">(829) 590-1686  </t>
  </si>
  <si>
    <t xml:space="preserve">1-01836032    </t>
  </si>
  <si>
    <t xml:space="preserve">REFRICENTRO " LOS PRADOS", S.A           </t>
  </si>
  <si>
    <t xml:space="preserve">RICHARD RIVAS                            </t>
  </si>
  <si>
    <t xml:space="preserve">(809) 683-3555  </t>
  </si>
  <si>
    <t xml:space="preserve">1-01889561    </t>
  </si>
  <si>
    <t xml:space="preserve">GL PROMOCIONES, S.R.L                    </t>
  </si>
  <si>
    <t xml:space="preserve">YOLANDA LANTIGUA                         </t>
  </si>
  <si>
    <t xml:space="preserve">(809) 227-3007  </t>
  </si>
  <si>
    <t xml:space="preserve">1-3019273-    </t>
  </si>
  <si>
    <t xml:space="preserve">SUNIX PETROLEUM, S.A                     </t>
  </si>
  <si>
    <t xml:space="preserve">(809) 562-5184  </t>
  </si>
  <si>
    <t xml:space="preserve">101-012972    </t>
  </si>
  <si>
    <t xml:space="preserve">INDUSTRIAS BANILEJAS, C.POR A            </t>
  </si>
  <si>
    <t xml:space="preserve">(809) 565-3121  </t>
  </si>
  <si>
    <t xml:space="preserve">101001941     </t>
  </si>
  <si>
    <t xml:space="preserve">SEGUROS UNIVERSAL C POR A                </t>
  </si>
  <si>
    <t xml:space="preserve">101002026     </t>
  </si>
  <si>
    <t xml:space="preserve">TRILOGY DOMINICANA, S.A.                 </t>
  </si>
  <si>
    <t xml:space="preserve">(809) 503-1000  </t>
  </si>
  <si>
    <t xml:space="preserve">101008172     </t>
  </si>
  <si>
    <t xml:space="preserve">ISLA DOMINICANA DE PETROLEO CORPORATON   </t>
  </si>
  <si>
    <t xml:space="preserve">101010967     </t>
  </si>
  <si>
    <t xml:space="preserve">RESTAURANT LINA, C X A                   </t>
  </si>
  <si>
    <t xml:space="preserve">(809) 563-5000  </t>
  </si>
  <si>
    <t xml:space="preserve">101011149     </t>
  </si>
  <si>
    <t xml:space="preserve">VIAMAR, C. POR A.                        </t>
  </si>
  <si>
    <t xml:space="preserve">(809) 565-3111  </t>
  </si>
  <si>
    <t xml:space="preserve">101019921     </t>
  </si>
  <si>
    <t xml:space="preserve">CENTRO CUESTA NACIONAL, C POR A.         </t>
  </si>
  <si>
    <t xml:space="preserve">(809) 565-5541  </t>
  </si>
  <si>
    <t xml:space="preserve">101068744     </t>
  </si>
  <si>
    <t xml:space="preserve">V ENERGEY, S.A.                          </t>
  </si>
  <si>
    <t xml:space="preserve">(809) 227-0213  </t>
  </si>
  <si>
    <t xml:space="preserve">101103612     </t>
  </si>
  <si>
    <t xml:space="preserve">ELECTROM, S.A.                           </t>
  </si>
  <si>
    <t xml:space="preserve">101148861     </t>
  </si>
  <si>
    <t xml:space="preserve">BATISSA, S.R.L                           </t>
  </si>
  <si>
    <t xml:space="preserve">(809) 686-4043  </t>
  </si>
  <si>
    <t xml:space="preserve">101148993     </t>
  </si>
  <si>
    <t xml:space="preserve">INVERSIONES TROPICANA SRL                </t>
  </si>
  <si>
    <t xml:space="preserve">(809) 566-1730  </t>
  </si>
  <si>
    <t xml:space="preserve">1011628537    </t>
  </si>
  <si>
    <t xml:space="preserve">SUPLIDORA INDUSTRIAL DOMINICANA          </t>
  </si>
  <si>
    <t xml:space="preserve">(809) 565-3022  </t>
  </si>
  <si>
    <t xml:space="preserve">101175931     </t>
  </si>
  <si>
    <t xml:space="preserve">ANTHURIANA DOMINICANA, SRL               </t>
  </si>
  <si>
    <t xml:space="preserve">MERCEDES ALMONTE                         </t>
  </si>
  <si>
    <t xml:space="preserve">(809) 566-0880  </t>
  </si>
  <si>
    <t xml:space="preserve">101193052     </t>
  </si>
  <si>
    <t xml:space="preserve">FOOD EQUIPMENT SERVICE, SRL              </t>
  </si>
  <si>
    <t xml:space="preserve">101502525     </t>
  </si>
  <si>
    <t xml:space="preserve">TRICOM                                   </t>
  </si>
  <si>
    <t xml:space="preserve">TRICOM S. A                              </t>
  </si>
  <si>
    <t xml:space="preserve">(809) 476-6000  </t>
  </si>
  <si>
    <t xml:space="preserve">101523255     </t>
  </si>
  <si>
    <t xml:space="preserve">CONSULTORES P/EL DESARROLLO , S.R.L      </t>
  </si>
  <si>
    <t xml:space="preserve">GERMANIA ESTHER MONTAS YAPOR             </t>
  </si>
  <si>
    <t xml:space="preserve">(809) 807-2733  </t>
  </si>
  <si>
    <t xml:space="preserve">101549114     </t>
  </si>
  <si>
    <t xml:space="preserve">AGENCIA DE VIAJES MILENA TOURS, SRL      </t>
  </si>
  <si>
    <t xml:space="preserve">MILENA TOURS                             </t>
  </si>
  <si>
    <t xml:space="preserve">(809) 566-6076  </t>
  </si>
  <si>
    <t xml:space="preserve">101562706     </t>
  </si>
  <si>
    <t xml:space="preserve">SEGURIDAD Y PROTECCION INDUSTRIAL,SRL    </t>
  </si>
  <si>
    <t xml:space="preserve">(809) 548-6848  </t>
  </si>
  <si>
    <t xml:space="preserve">101566078     </t>
  </si>
  <si>
    <t xml:space="preserve">SERVICES TRAVEL                          </t>
  </si>
  <si>
    <t xml:space="preserve">Yulissa Cabrera                          </t>
  </si>
  <si>
    <t xml:space="preserve">(809) 535-4290  </t>
  </si>
  <si>
    <t xml:space="preserve">101602211     </t>
  </si>
  <si>
    <t xml:space="preserve">CENTRO AUTOMOTRIZ REMESA SRL             </t>
  </si>
  <si>
    <t xml:space="preserve">(809) 563-5283  </t>
  </si>
  <si>
    <t xml:space="preserve">101606002     </t>
  </si>
  <si>
    <t xml:space="preserve">B &amp;  H MOBILIARIO, SRL                   </t>
  </si>
  <si>
    <t xml:space="preserve">(809) 562-8883  </t>
  </si>
  <si>
    <t xml:space="preserve">1016102555    </t>
  </si>
  <si>
    <t xml:space="preserve">TEOREMA C E SRL                          </t>
  </si>
  <si>
    <t xml:space="preserve">XIOMI VARGAS                             </t>
  </si>
  <si>
    <t xml:space="preserve">(809) 683-6783  </t>
  </si>
  <si>
    <t xml:space="preserve">101618787     </t>
  </si>
  <si>
    <t xml:space="preserve">ALTICE HISPANIOLA, S.A                   </t>
  </si>
  <si>
    <t xml:space="preserve">RAISA MARILYN ENCARNACION                </t>
  </si>
  <si>
    <t xml:space="preserve">(809) 859-1100  </t>
  </si>
  <si>
    <t xml:space="preserve">101619521     </t>
  </si>
  <si>
    <t xml:space="preserve">MERCADO MEDIA NETWORK C POR A.           </t>
  </si>
  <si>
    <t xml:space="preserve">(809) 549-7981  </t>
  </si>
  <si>
    <t xml:space="preserve">101620765     </t>
  </si>
  <si>
    <t xml:space="preserve">INGENIERIA Y AIRE ACONDICIONADO, S.A.    </t>
  </si>
  <si>
    <t xml:space="preserve">(809) 472-4479  </t>
  </si>
  <si>
    <t xml:space="preserve">101649755     </t>
  </si>
  <si>
    <t xml:space="preserve">DON PINCHO SRL                           </t>
  </si>
  <si>
    <t xml:space="preserve">DON PINCHO                               </t>
  </si>
  <si>
    <t xml:space="preserve">(809) 567-6454  </t>
  </si>
  <si>
    <t xml:space="preserve">101673516     </t>
  </si>
  <si>
    <t xml:space="preserve">VARA SRL                                 </t>
  </si>
  <si>
    <t xml:space="preserve">VARA, S RL                               </t>
  </si>
  <si>
    <t xml:space="preserve">(809) 616-0273  </t>
  </si>
  <si>
    <t xml:space="preserve">101725389     </t>
  </si>
  <si>
    <t xml:space="preserve">SERVICIOS E INSTALACIONES TECNICAS SRL   </t>
  </si>
  <si>
    <t xml:space="preserve">JOSE JUAN GONZALEZ AUFFANT               </t>
  </si>
  <si>
    <t xml:space="preserve">(809) 732-6858  </t>
  </si>
  <si>
    <t xml:space="preserve">101751657     </t>
  </si>
  <si>
    <t xml:space="preserve">LIBRERIA Y PAPELERIA HERMANOS SOLANO SRL </t>
  </si>
  <si>
    <t xml:space="preserve">MARIANELA                                </t>
  </si>
  <si>
    <t xml:space="preserve">(809) 687-1260  </t>
  </si>
  <si>
    <t xml:space="preserve">101764742     </t>
  </si>
  <si>
    <t xml:space="preserve">GTS DOMINICANA SRL                       </t>
  </si>
  <si>
    <t xml:space="preserve">PERSIO ROLANDO MONTERO VENTURA           </t>
  </si>
  <si>
    <t xml:space="preserve">(809) 701-6345  </t>
  </si>
  <si>
    <t xml:space="preserve">101781841     </t>
  </si>
  <si>
    <t xml:space="preserve">LAVANDERIA ROYAL                         </t>
  </si>
  <si>
    <t xml:space="preserve">ELIZABETH                                </t>
  </si>
  <si>
    <t xml:space="preserve">(809) 732-0505  </t>
  </si>
  <si>
    <t xml:space="preserve">101790342     </t>
  </si>
  <si>
    <t xml:space="preserve">CARECHEM DOMINICANA, SRL                 </t>
  </si>
  <si>
    <t xml:space="preserve">(809) 564-0310  </t>
  </si>
  <si>
    <t xml:space="preserve">101801875     </t>
  </si>
  <si>
    <t xml:space="preserve">PRICESMART                               </t>
  </si>
  <si>
    <t xml:space="preserve">(809) 336-1999  </t>
  </si>
  <si>
    <t xml:space="preserve">101840927     </t>
  </si>
  <si>
    <t xml:space="preserve">SKAGEN, S.A  (MEYCY)                     </t>
  </si>
  <si>
    <t xml:space="preserve">(809) 539-5955  </t>
  </si>
  <si>
    <t xml:space="preserve">101853514     </t>
  </si>
  <si>
    <t xml:space="preserve">GRH CONSULTORES                          </t>
  </si>
  <si>
    <t xml:space="preserve">(809) 563-5096  </t>
  </si>
  <si>
    <t xml:space="preserve">101864427     </t>
  </si>
  <si>
    <t xml:space="preserve">ARS HUMANO, S.A.                         </t>
  </si>
  <si>
    <t xml:space="preserve">(809) 476-3570  </t>
  </si>
  <si>
    <t xml:space="preserve">101870087     </t>
  </si>
  <si>
    <t xml:space="preserve">EDICIONES VALDES, SRL                    </t>
  </si>
  <si>
    <t xml:space="preserve">(809) 687-1481  </t>
  </si>
  <si>
    <t xml:space="preserve">101874503     </t>
  </si>
  <si>
    <t xml:space="preserve">SEGUROS BAN-RESERVAS, S.A.               </t>
  </si>
  <si>
    <t xml:space="preserve">(809) 960-7200  </t>
  </si>
  <si>
    <t xml:space="preserve">101884223     </t>
  </si>
  <si>
    <t xml:space="preserve">SISTEMA ECONOMICO SOLUCIONISTA,SRL       </t>
  </si>
  <si>
    <t xml:space="preserve">101893184     </t>
  </si>
  <si>
    <t xml:space="preserve">METRO TOURS S.A                          </t>
  </si>
  <si>
    <t xml:space="preserve">(809) 544-4580  </t>
  </si>
  <si>
    <t xml:space="preserve">101893931     </t>
  </si>
  <si>
    <t xml:space="preserve">OFFITEK, S.R.L.                          </t>
  </si>
  <si>
    <t xml:space="preserve">(809) 566-5151  </t>
  </si>
  <si>
    <t xml:space="preserve">101897716     </t>
  </si>
  <si>
    <t xml:space="preserve">GESTION ENERGETICA E INDUSTRIAL          </t>
  </si>
  <si>
    <t xml:space="preserve">102004625     </t>
  </si>
  <si>
    <t xml:space="preserve">MANUEL ARSENIO UREÑA S.A                 </t>
  </si>
  <si>
    <t xml:space="preserve">(809) 537-4161  </t>
  </si>
  <si>
    <t xml:space="preserve">102017174     </t>
  </si>
  <si>
    <t xml:space="preserve">HUMANO SEGUROS S. A                      </t>
  </si>
  <si>
    <t xml:space="preserve">SABA E. CONSULTORES DE SEGUROS SRL       </t>
  </si>
  <si>
    <t xml:space="preserve">(809) 476-3634  </t>
  </si>
  <si>
    <t xml:space="preserve">102315965     </t>
  </si>
  <si>
    <t xml:space="preserve">WINDTELECOM, S.A.                        </t>
  </si>
  <si>
    <t xml:space="preserve">MANUEL E. BONILLA                        </t>
  </si>
  <si>
    <t xml:space="preserve">(829) 946-3111  </t>
  </si>
  <si>
    <t xml:space="preserve">102316163     </t>
  </si>
  <si>
    <t xml:space="preserve">CENTRO ESP. DE COMPUTACION SRL (CECOMSA) </t>
  </si>
  <si>
    <t xml:space="preserve">JOSE DE JESUS                            </t>
  </si>
  <si>
    <t xml:space="preserve">(809) 200-1681  </t>
  </si>
  <si>
    <t xml:space="preserve">10265         </t>
  </si>
  <si>
    <t xml:space="preserve">DISTRIBUIDORA ESCOLAR, S.A               </t>
  </si>
  <si>
    <t xml:space="preserve">(809) 565-4554  </t>
  </si>
  <si>
    <t xml:space="preserve">10311         </t>
  </si>
  <si>
    <t xml:space="preserve">PLAZA LAMA, S.A                          </t>
  </si>
  <si>
    <t xml:space="preserve">11819324      </t>
  </si>
  <si>
    <t xml:space="preserve">M P UNIFORMES DE EMPRESAS SRL            </t>
  </si>
  <si>
    <t xml:space="preserve">(809) 530-5322  </t>
  </si>
  <si>
    <t xml:space="preserve">122021523     </t>
  </si>
  <si>
    <t xml:space="preserve">OMEGA TECH,S.A.                          </t>
  </si>
  <si>
    <t xml:space="preserve">(809) 683-4343  </t>
  </si>
  <si>
    <t xml:space="preserve">124005604     </t>
  </si>
  <si>
    <t xml:space="preserve">ARS UNIVERSAL, S.A.                      </t>
  </si>
  <si>
    <t xml:space="preserve">(809) 544-7111  </t>
  </si>
  <si>
    <t xml:space="preserve">124014743     </t>
  </si>
  <si>
    <t xml:space="preserve">L B EVENTOS, SRL                         </t>
  </si>
  <si>
    <t xml:space="preserve">(809) 567-2400  </t>
  </si>
  <si>
    <t xml:space="preserve">124026954     </t>
  </si>
  <si>
    <t xml:space="preserve">METROTEC, S.R.L                          </t>
  </si>
  <si>
    <t xml:space="preserve">(809) 472-6600  </t>
  </si>
  <si>
    <t xml:space="preserve">124027812     </t>
  </si>
  <si>
    <t xml:space="preserve">AGUA CRYSTAL, S.A                        </t>
  </si>
  <si>
    <t xml:space="preserve">130030202     </t>
  </si>
  <si>
    <t xml:space="preserve">FARMAHISPANA III                         </t>
  </si>
  <si>
    <t xml:space="preserve">(809) 689-9692  </t>
  </si>
  <si>
    <t xml:space="preserve">130050953     </t>
  </si>
  <si>
    <t xml:space="preserve">UEI ULTRA EVENTOS INTERNACIONALES, SRL   </t>
  </si>
  <si>
    <t xml:space="preserve">(809) 565-8284  </t>
  </si>
  <si>
    <t xml:space="preserve">130067147     </t>
  </si>
  <si>
    <t xml:space="preserve">FL BETANCES &amp; ASOCIADOS, SRL             </t>
  </si>
  <si>
    <t xml:space="preserve">130120943     </t>
  </si>
  <si>
    <t xml:space="preserve">VICTOR GARCIA AIRE ACONDICIONADO, CXA    </t>
  </si>
  <si>
    <t xml:space="preserve">(809) 535-5431  </t>
  </si>
  <si>
    <t xml:space="preserve">130145741     </t>
  </si>
  <si>
    <t xml:space="preserve">PRODUCTORA SIN LIMITES                   </t>
  </si>
  <si>
    <t xml:space="preserve">(809) 533-9330  </t>
  </si>
  <si>
    <t xml:space="preserve">130148082     </t>
  </si>
  <si>
    <t xml:space="preserve">SOLUCIONES &amp; TECNOLOGIA HABILES          </t>
  </si>
  <si>
    <t xml:space="preserve">130152952     </t>
  </si>
  <si>
    <t xml:space="preserve">PREBEA, S.A.                             </t>
  </si>
  <si>
    <t xml:space="preserve">(809) 533-0900  </t>
  </si>
  <si>
    <t xml:space="preserve">130154813     </t>
  </si>
  <si>
    <t xml:space="preserve">CONSULTORES EN SEGURIDAD TECNOLOGICA     </t>
  </si>
  <si>
    <t xml:space="preserve">130181132     </t>
  </si>
  <si>
    <t xml:space="preserve">FLORISTERIA ZUNIFLOR, SRL                </t>
  </si>
  <si>
    <t xml:space="preserve">130187142     </t>
  </si>
  <si>
    <t xml:space="preserve">RQD HIGIENICOS                           </t>
  </si>
  <si>
    <t xml:space="preserve">130195455     </t>
  </si>
  <si>
    <t xml:space="preserve">C &amp;C  TECHNOLOGY SUPPLY, S.R.L.          </t>
  </si>
  <si>
    <t xml:space="preserve">(809) 508-1518  </t>
  </si>
  <si>
    <t xml:space="preserve">130217793     </t>
  </si>
  <si>
    <t xml:space="preserve">INTERDECO, S.A                           </t>
  </si>
  <si>
    <t xml:space="preserve">Mayeline Tejeda                          </t>
  </si>
  <si>
    <t xml:space="preserve">(809) 227-7700  </t>
  </si>
  <si>
    <t xml:space="preserve">130223939     </t>
  </si>
  <si>
    <t xml:space="preserve">TECNOTEC EIRL                            </t>
  </si>
  <si>
    <t xml:space="preserve">(809) 482-5530  </t>
  </si>
  <si>
    <t xml:space="preserve">130228698     </t>
  </si>
  <si>
    <t xml:space="preserve">COMPU-OFFICE DOMINICANA, SRL             </t>
  </si>
  <si>
    <t xml:space="preserve">(809) 532-8268  </t>
  </si>
  <si>
    <t xml:space="preserve">130297118     </t>
  </si>
  <si>
    <t xml:space="preserve">GTG INDUSTRIAL, SRL                      </t>
  </si>
  <si>
    <t xml:space="preserve">(809) 534-4140  </t>
  </si>
  <si>
    <t xml:space="preserve">130368041     </t>
  </si>
  <si>
    <t xml:space="preserve">BRIOSO CLOTHES, SRL                      </t>
  </si>
  <si>
    <t xml:space="preserve">EDUARD BRIOSO                            </t>
  </si>
  <si>
    <t xml:space="preserve">130407632     </t>
  </si>
  <si>
    <t xml:space="preserve">FUNDACION UNIV.IBEROAMERICANA (FUNIBER)  </t>
  </si>
  <si>
    <t xml:space="preserve">(809) 540-4720  </t>
  </si>
  <si>
    <t xml:space="preserve">130462992     </t>
  </si>
  <si>
    <t xml:space="preserve">PUERTAS Y VENTANAS DEL CARIBE MORA SRL   </t>
  </si>
  <si>
    <t xml:space="preserve">RAMON MORA RAMIREZ                       </t>
  </si>
  <si>
    <t xml:space="preserve">(829) 902-3664  </t>
  </si>
  <si>
    <t xml:space="preserve">130593051     </t>
  </si>
  <si>
    <t xml:space="preserve">SIMPAPEL, SRL                            </t>
  </si>
  <si>
    <t xml:space="preserve">(809) 547-3196  </t>
  </si>
  <si>
    <t xml:space="preserve">130677506     </t>
  </si>
  <si>
    <t xml:space="preserve">ACRILARTE, EIRL.                         </t>
  </si>
  <si>
    <t xml:space="preserve">ANGELA PACHON                            </t>
  </si>
  <si>
    <t xml:space="preserve">(809) 687-7562  </t>
  </si>
  <si>
    <t xml:space="preserve">130738582     </t>
  </si>
  <si>
    <t xml:space="preserve">INVERSION TEJEDA VALERA F D., SRL        </t>
  </si>
  <si>
    <t xml:space="preserve">130738671     </t>
  </si>
  <si>
    <t xml:space="preserve">QC 2000 CONSULTORES LATINOAMERICANOS,SRL </t>
  </si>
  <si>
    <t xml:space="preserve">130750394     </t>
  </si>
  <si>
    <t xml:space="preserve">ELEVADORES DEL NORTE, SRL.               </t>
  </si>
  <si>
    <t xml:space="preserve">JAN CARLOS LAGOS                         </t>
  </si>
  <si>
    <t xml:space="preserve">(809) 224-9163  </t>
  </si>
  <si>
    <t xml:space="preserve">130776776     </t>
  </si>
  <si>
    <t xml:space="preserve">CAPACITACION ESPECIALIZADA (CAES), SRL   </t>
  </si>
  <si>
    <t xml:space="preserve">130827303     </t>
  </si>
  <si>
    <t xml:space="preserve">BANDERAS DEL MUNDO, SRL.                 </t>
  </si>
  <si>
    <t xml:space="preserve">(809) 538-4950  </t>
  </si>
  <si>
    <t xml:space="preserve">130847381     </t>
  </si>
  <si>
    <t xml:space="preserve">INVERSIONES PEYCO SRL                    </t>
  </si>
  <si>
    <t xml:space="preserve">INVERSIONES PEYCO, SRL                   </t>
  </si>
  <si>
    <t xml:space="preserve">130877009     </t>
  </si>
  <si>
    <t xml:space="preserve">LA COCINA DE DONA MARY SRL               </t>
  </si>
  <si>
    <t xml:space="preserve">(809) 612-2554  </t>
  </si>
  <si>
    <t xml:space="preserve">130952371     </t>
  </si>
  <si>
    <t xml:space="preserve">DISLA URIBE KONCEPTO SRL                 </t>
  </si>
  <si>
    <t xml:space="preserve">WALLIS OLEIKA URIBE FRIAS                </t>
  </si>
  <si>
    <t xml:space="preserve">(809) 412-5975  </t>
  </si>
  <si>
    <t xml:space="preserve">130964041     </t>
  </si>
  <si>
    <t xml:space="preserve">YM MULTISERVICES SRL                     </t>
  </si>
  <si>
    <t xml:space="preserve">YM MULTISERVICES                         </t>
  </si>
  <si>
    <t xml:space="preserve">(809) 289-8327  </t>
  </si>
  <si>
    <t xml:space="preserve">130974782     </t>
  </si>
  <si>
    <t xml:space="preserve">HV MEDISOLUTIONS SRL                     </t>
  </si>
  <si>
    <t xml:space="preserve">CAROL ANGIOLINA VASQUEZ NUÑEZ            </t>
  </si>
  <si>
    <t xml:space="preserve">130996598     </t>
  </si>
  <si>
    <t xml:space="preserve">SANTANA GERMAN SUPPLY BATERIA            </t>
  </si>
  <si>
    <t xml:space="preserve">SANTANA GERMAN                           </t>
  </si>
  <si>
    <t xml:space="preserve">(809) 226-3345  </t>
  </si>
  <si>
    <t xml:space="preserve">131032801     </t>
  </si>
  <si>
    <t xml:space="preserve">BUB BYE, S R L                           </t>
  </si>
  <si>
    <t xml:space="preserve">(809) 372-7723  </t>
  </si>
  <si>
    <t xml:space="preserve">131043127     </t>
  </si>
  <si>
    <t xml:space="preserve">PROMOPRO, EIRL                           </t>
  </si>
  <si>
    <t xml:space="preserve">131123511     </t>
  </si>
  <si>
    <t xml:space="preserve">QSI GLOBAL VENTURE SRL                   </t>
  </si>
  <si>
    <t xml:space="preserve">(809)    -      </t>
  </si>
  <si>
    <t xml:space="preserve">131154107     </t>
  </si>
  <si>
    <t xml:space="preserve">CENTRAPOWER SYSTEMS, SRL                 </t>
  </si>
  <si>
    <t xml:space="preserve">131155091     </t>
  </si>
  <si>
    <t xml:space="preserve">P A CATERING SRL                         </t>
  </si>
  <si>
    <t xml:space="preserve">(849) 936-4444  </t>
  </si>
  <si>
    <t xml:space="preserve">131178741     </t>
  </si>
  <si>
    <t xml:space="preserve">SERV.NAC. DE LA CONSTRUCCION SENACON,SRL </t>
  </si>
  <si>
    <t xml:space="preserve">SENACON                                  </t>
  </si>
  <si>
    <t xml:space="preserve">(809) 657-8456  </t>
  </si>
  <si>
    <t xml:space="preserve">131202772     </t>
  </si>
  <si>
    <t xml:space="preserve">CENTRO XPERT STE, SRL                    </t>
  </si>
  <si>
    <t xml:space="preserve">(809) 920-4300  </t>
  </si>
  <si>
    <t xml:space="preserve">131203671     </t>
  </si>
  <si>
    <t xml:space="preserve">IDE CONSULTING EIRL                      </t>
  </si>
  <si>
    <t xml:space="preserve">JOSE MANUEL RAPOZO ORTIZ                 </t>
  </si>
  <si>
    <t xml:space="preserve">(809) 540-4194  </t>
  </si>
  <si>
    <t xml:space="preserve">131205038     </t>
  </si>
  <si>
    <t xml:space="preserve">DOMPER                                   </t>
  </si>
  <si>
    <t xml:space="preserve">131219063     </t>
  </si>
  <si>
    <t xml:space="preserve">CENTRO AUTOMOTRIZ Y SERVICIOS  C&amp;C SRL   </t>
  </si>
  <si>
    <t xml:space="preserve">131220835     </t>
  </si>
  <si>
    <t xml:space="preserve">JIMENEZ BAEZ AUTO AIRE, SRL              </t>
  </si>
  <si>
    <t xml:space="preserve">(829) 567-7025  </t>
  </si>
  <si>
    <t xml:space="preserve">131236898     </t>
  </si>
  <si>
    <t xml:space="preserve">MA CREACIONES ACRILICAS, SRL             </t>
  </si>
  <si>
    <t xml:space="preserve">131242529     </t>
  </si>
  <si>
    <t xml:space="preserve">IMPRESOS TRES TINTAS                     </t>
  </si>
  <si>
    <t xml:space="preserve">131253822     </t>
  </si>
  <si>
    <t xml:space="preserve">VISUAL SING GRAFICH BW, SRL              </t>
  </si>
  <si>
    <t xml:space="preserve">(809) 563-9247  </t>
  </si>
  <si>
    <t xml:space="preserve">131290574     </t>
  </si>
  <si>
    <t xml:space="preserve">METALGLASS VENTANAS/CRISTALES ROSARIO,SR </t>
  </si>
  <si>
    <t xml:space="preserve">(809) 435-9843  </t>
  </si>
  <si>
    <t xml:space="preserve">131309607     </t>
  </si>
  <si>
    <t xml:space="preserve">SKETCHPROM SRL                           </t>
  </si>
  <si>
    <t xml:space="preserve">WINDELE PEGUERO                          </t>
  </si>
  <si>
    <t xml:space="preserve">(809) 598-4596  </t>
  </si>
  <si>
    <t xml:space="preserve">131310354     </t>
  </si>
  <si>
    <t xml:space="preserve">IDENTIFICACIONES JMB SRL                 </t>
  </si>
  <si>
    <t xml:space="preserve">YESMERI MELO                             </t>
  </si>
  <si>
    <t xml:space="preserve">(809) 620-8151  </t>
  </si>
  <si>
    <t xml:space="preserve">131322069     </t>
  </si>
  <si>
    <t xml:space="preserve">CORPORACION TURISTICA EASA, S.R.L.       </t>
  </si>
  <si>
    <t xml:space="preserve">131349714     </t>
  </si>
  <si>
    <t xml:space="preserve">BAMYR STD SRL                            </t>
  </si>
  <si>
    <t xml:space="preserve">ELINIT FERNANDEZ                         </t>
  </si>
  <si>
    <t xml:space="preserve">(809) 412-2333  </t>
  </si>
  <si>
    <t xml:space="preserve">131379826     </t>
  </si>
  <si>
    <t xml:space="preserve">ESCUELA DOMINICANA DE COMUNICACION ORAL  </t>
  </si>
  <si>
    <t xml:space="preserve">EDOCO                                    </t>
  </si>
  <si>
    <t xml:space="preserve">(809) 530-2855  </t>
  </si>
  <si>
    <t xml:space="preserve">131402208     </t>
  </si>
  <si>
    <t xml:space="preserve">ROOT FOCUS SRL                           </t>
  </si>
  <si>
    <t xml:space="preserve">(809) 383-1976  </t>
  </si>
  <si>
    <t xml:space="preserve">131412602     </t>
  </si>
  <si>
    <t xml:space="preserve">SUMINISTROS GUIPAK , SRL                 </t>
  </si>
  <si>
    <t xml:space="preserve">RICARDO JAVIER PADRON GUTIERREZ          </t>
  </si>
  <si>
    <t xml:space="preserve">(809) 508-6344  </t>
  </si>
  <si>
    <t xml:space="preserve">131453058     </t>
  </si>
  <si>
    <t xml:space="preserve">FR MULTISERVICIOS SRL                    </t>
  </si>
  <si>
    <t xml:space="preserve">ANGELICA HENRIQUEZ                       </t>
  </si>
  <si>
    <t xml:space="preserve">(809) 369-8172  </t>
  </si>
  <si>
    <t xml:space="preserve">131505635     </t>
  </si>
  <si>
    <t xml:space="preserve">RAMIREZ &amp; MOJICA                         </t>
  </si>
  <si>
    <t xml:space="preserve">(809) 475-4575  </t>
  </si>
  <si>
    <t xml:space="preserve">131519903     </t>
  </si>
  <si>
    <t xml:space="preserve">WITCO, SRL                               </t>
  </si>
  <si>
    <t xml:space="preserve">131595197     </t>
  </si>
  <si>
    <t xml:space="preserve">SETI &amp; SIDIF DOMINICANA SRL              </t>
  </si>
  <si>
    <t xml:space="preserve">MYLOREZ SAONY GARCIA CRUZ                </t>
  </si>
  <si>
    <t xml:space="preserve">(809) 784-8181  </t>
  </si>
  <si>
    <t xml:space="preserve">131649939     </t>
  </si>
  <si>
    <t xml:space="preserve">MARTINEZ TORREZ TRAVELING SRL            </t>
  </si>
  <si>
    <t xml:space="preserve">MIGUELINA PEÑA                           </t>
  </si>
  <si>
    <t xml:space="preserve">(809) 769-6919  </t>
  </si>
  <si>
    <t xml:space="preserve">131679838     </t>
  </si>
  <si>
    <t xml:space="preserve">UNIFORMES GAI, SRL                       </t>
  </si>
  <si>
    <t xml:space="preserve">(809) 686-2112  </t>
  </si>
  <si>
    <t xml:space="preserve">131690132     </t>
  </si>
  <si>
    <t xml:space="preserve">CIPAS CONSTRUCTIONS, SRL                 </t>
  </si>
  <si>
    <t xml:space="preserve">CIPAS                                    </t>
  </si>
  <si>
    <t xml:space="preserve">(809) 563-3360  </t>
  </si>
  <si>
    <t xml:space="preserve">131768164     </t>
  </si>
  <si>
    <t xml:space="preserve">GRUPO BVC SRL                            </t>
  </si>
  <si>
    <t xml:space="preserve">ORESTECARLO BELLUOMO                     </t>
  </si>
  <si>
    <t xml:space="preserve">(809) 757-2375  </t>
  </si>
  <si>
    <t xml:space="preserve">131904866     </t>
  </si>
  <si>
    <t xml:space="preserve">PLOMERIA DON CHEO, S.R.L.                </t>
  </si>
  <si>
    <t xml:space="preserve">(809) 036-0     </t>
  </si>
  <si>
    <t xml:space="preserve">131916996     </t>
  </si>
  <si>
    <t xml:space="preserve">MRO MANTENIMIENTO OPERACION, SRL         </t>
  </si>
  <si>
    <t xml:space="preserve">(809) 762-4632  </t>
  </si>
  <si>
    <t xml:space="preserve">132091035     </t>
  </si>
  <si>
    <t xml:space="preserve">VIDAL PROMOCIONALES RD., SRL             </t>
  </si>
  <si>
    <t xml:space="preserve">132099982     </t>
  </si>
  <si>
    <t xml:space="preserve">BOTDOM INGENIERIA SRL                    </t>
  </si>
  <si>
    <t xml:space="preserve">(809) 820-8120  </t>
  </si>
  <si>
    <t xml:space="preserve">132113901     </t>
  </si>
  <si>
    <t xml:space="preserve">IMPREDOM, S R L                          </t>
  </si>
  <si>
    <t xml:space="preserve">132113993     </t>
  </si>
  <si>
    <t xml:space="preserve">BUSHIDO, SRL                             </t>
  </si>
  <si>
    <t xml:space="preserve">(809) 682-0368  </t>
  </si>
  <si>
    <t xml:space="preserve">132184092     </t>
  </si>
  <si>
    <t xml:space="preserve">SCONTO HOLDINGS, SRL                     </t>
  </si>
  <si>
    <t xml:space="preserve">(809) 299-5927  </t>
  </si>
  <si>
    <t xml:space="preserve">132212967     </t>
  </si>
  <si>
    <t xml:space="preserve">OPTIMUM CONTROL DE PLAGAS                </t>
  </si>
  <si>
    <t xml:space="preserve">132214331     </t>
  </si>
  <si>
    <t xml:space="preserve">CORAMCA, S R L                           </t>
  </si>
  <si>
    <t xml:space="preserve">(809) 531-4419  </t>
  </si>
  <si>
    <t xml:space="preserve">132240502     </t>
  </si>
  <si>
    <t xml:space="preserve">ARQUI&amp;TOPORD CONSTRUCTORA, SRL           </t>
  </si>
  <si>
    <t xml:space="preserve">132253582     </t>
  </si>
  <si>
    <t xml:space="preserve">ROMIVA, S R L                            </t>
  </si>
  <si>
    <t xml:space="preserve">132523008     </t>
  </si>
  <si>
    <t xml:space="preserve">GAMMA TECH BY RJ SRL                     </t>
  </si>
  <si>
    <t xml:space="preserve">RAMON MORETA                             </t>
  </si>
  <si>
    <t xml:space="preserve">(809) 756-5973  </t>
  </si>
  <si>
    <t xml:space="preserve">132725813     </t>
  </si>
  <si>
    <t xml:space="preserve">DR PETROLEUM SRL                         </t>
  </si>
  <si>
    <t xml:space="preserve">CARMEN FELIZ FERRERAS                    </t>
  </si>
  <si>
    <t xml:space="preserve">132739302     </t>
  </si>
  <si>
    <t xml:space="preserve">DOMIELECTRIC                             </t>
  </si>
  <si>
    <t xml:space="preserve">132869931     </t>
  </si>
  <si>
    <t xml:space="preserve">MEDEQUIP, SRL                            </t>
  </si>
  <si>
    <t xml:space="preserve">132891082     </t>
  </si>
  <si>
    <t xml:space="preserve">GAJAV SUPPLY                             </t>
  </si>
  <si>
    <t xml:space="preserve">133047497     </t>
  </si>
  <si>
    <t xml:space="preserve">NEXALINK TECHNOLOGIES                    </t>
  </si>
  <si>
    <t xml:space="preserve">2000026571    </t>
  </si>
  <si>
    <t xml:space="preserve">EDUARDO ERNESTO LEYBA PEREZ              </t>
  </si>
  <si>
    <t xml:space="preserve">ENTRENADOR JUEGO BALONCESTO              </t>
  </si>
  <si>
    <t xml:space="preserve">(849) 880-1050  </t>
  </si>
  <si>
    <t xml:space="preserve">220-1212      </t>
  </si>
  <si>
    <t xml:space="preserve">COMPAÑIA DOMINICANA DE TELEFONOS,C.POR.A </t>
  </si>
  <si>
    <t xml:space="preserve">Johanny Saldaño                          </t>
  </si>
  <si>
    <t xml:space="preserve">(809) 220-1212  </t>
  </si>
  <si>
    <t xml:space="preserve">221-2131      </t>
  </si>
  <si>
    <t xml:space="preserve">OCCIDENTAL HOTEL EL EMBAJADOR            </t>
  </si>
  <si>
    <t xml:space="preserve">334-6079      </t>
  </si>
  <si>
    <t xml:space="preserve">SECUNDI'FILL,S.A                         </t>
  </si>
  <si>
    <t xml:space="preserve">SECUNDINO LOPEZ                          </t>
  </si>
  <si>
    <t xml:space="preserve">(809) 438-5714  </t>
  </si>
  <si>
    <t xml:space="preserve">401000121     </t>
  </si>
  <si>
    <t xml:space="preserve">ASOC. DE IND. DE LA REP. DOM. (AIRD)     </t>
  </si>
  <si>
    <t xml:space="preserve">401004178     </t>
  </si>
  <si>
    <t xml:space="preserve">INSTITUTO CULTURAL DOMINICO-AMERICANO    </t>
  </si>
  <si>
    <t xml:space="preserve">VIOLETA ENCARNACION                      </t>
  </si>
  <si>
    <t xml:space="preserve">(809) 535-0665  </t>
  </si>
  <si>
    <t xml:space="preserve">401007479     </t>
  </si>
  <si>
    <t xml:space="preserve">AYUNTAMIENTO DEL DISTRITO NACIONAL       </t>
  </si>
  <si>
    <t xml:space="preserve">Josefina Muñoz                           </t>
  </si>
  <si>
    <t xml:space="preserve">(809) 534-5666  </t>
  </si>
  <si>
    <t xml:space="preserve">401012456     </t>
  </si>
  <si>
    <t xml:space="preserve">UNIVERSIDAD NAC. PEDRO HENRIQUEZ UREÑA   </t>
  </si>
  <si>
    <t xml:space="preserve">401015579     </t>
  </si>
  <si>
    <t xml:space="preserve">IMPRENTA AMIGO DEL HOGAR, INC            </t>
  </si>
  <si>
    <t xml:space="preserve">(809) 548-7594  </t>
  </si>
  <si>
    <t xml:space="preserve">401037272     </t>
  </si>
  <si>
    <t xml:space="preserve">CAASD                                    </t>
  </si>
  <si>
    <t xml:space="preserve">(809) 616-1021  </t>
  </si>
  <si>
    <t xml:space="preserve">401051542     </t>
  </si>
  <si>
    <t xml:space="preserve">ASOC. DOMINICANA DE EXPORTADORES, INC    </t>
  </si>
  <si>
    <t xml:space="preserve">(809) 687-6779  </t>
  </si>
  <si>
    <t xml:space="preserve">401507862     </t>
  </si>
  <si>
    <t xml:space="preserve">INST. NACIONAL DE ADMINISTRACION PUBLICA </t>
  </si>
  <si>
    <t xml:space="preserve">CRISTIAN SANCHEZ REYES                   </t>
  </si>
  <si>
    <t xml:space="preserve">401508311     </t>
  </si>
  <si>
    <t xml:space="preserve">FUNDACION DOMINICANAS DE CIEGOS          </t>
  </si>
  <si>
    <t xml:space="preserve">SANTA RAMIREZ                            </t>
  </si>
  <si>
    <t xml:space="preserve">(809) 245-3444  </t>
  </si>
  <si>
    <t xml:space="preserve">401510472     </t>
  </si>
  <si>
    <t xml:space="preserve">OFICINA DE COORDINACION PRESIDENCIAL     </t>
  </si>
  <si>
    <t xml:space="preserve">UNIDAD DE VIAJES                         </t>
  </si>
  <si>
    <t xml:space="preserve">(809) 695-8000  </t>
  </si>
  <si>
    <t xml:space="preserve">423000589     </t>
  </si>
  <si>
    <t xml:space="preserve">INST.TECNOLOGICO DE LAS AMERICA (ITLA))  </t>
  </si>
  <si>
    <t xml:space="preserve">(809) 738-4852  </t>
  </si>
  <si>
    <t xml:space="preserve">424002096     </t>
  </si>
  <si>
    <t xml:space="preserve">CAMARA AMERICANA DE COMERCIO DE LA RD    </t>
  </si>
  <si>
    <t xml:space="preserve">MIRIAN DURAN                             </t>
  </si>
  <si>
    <t xml:space="preserve">(809) 332-7227  </t>
  </si>
  <si>
    <t xml:space="preserve">430001902     </t>
  </si>
  <si>
    <t xml:space="preserve">CENTRO DE EXP. E INVERSION DE LA REP.DOM </t>
  </si>
  <si>
    <t xml:space="preserve">STEWARD MUÑUZ                            </t>
  </si>
  <si>
    <t xml:space="preserve">(809) 530-5505  </t>
  </si>
  <si>
    <t xml:space="preserve">430009997     </t>
  </si>
  <si>
    <t xml:space="preserve">ASOCIACION TRIBUTARIA DE LA REP.DOM.     </t>
  </si>
  <si>
    <t xml:space="preserve">430019501     </t>
  </si>
  <si>
    <t xml:space="preserve">OF. GUBERNAMENTAL DE TEC. DE LA INF. Y C </t>
  </si>
  <si>
    <t xml:space="preserve">BARTOLOME PUJALS SUAREZ                  </t>
  </si>
  <si>
    <t xml:space="preserve">(809) 286-1009  </t>
  </si>
  <si>
    <t xml:space="preserve">430024422     </t>
  </si>
  <si>
    <t xml:space="preserve">ASOC.DE PRODUCTORES DE CIGARROS DE LA RD </t>
  </si>
  <si>
    <t xml:space="preserve">SANTIAGO                                 </t>
  </si>
  <si>
    <t xml:space="preserve">(809) 580-4754  </t>
  </si>
  <si>
    <t xml:space="preserve">430035777     </t>
  </si>
  <si>
    <t xml:space="preserve">GESTION INTEGRAL DE SALUD Y EDUCACION    </t>
  </si>
  <si>
    <t xml:space="preserve">YOSARAH FERNANDEZ                        </t>
  </si>
  <si>
    <t xml:space="preserve">(809) 610-9677  </t>
  </si>
  <si>
    <t xml:space="preserve">430099201     </t>
  </si>
  <si>
    <t xml:space="preserve">ASOC.D/SOFTBOL AFICIONADOS DISTRITO NAC. </t>
  </si>
  <si>
    <t xml:space="preserve">430106925     </t>
  </si>
  <si>
    <t xml:space="preserve">RAMA FEMENINA CONTRA EL CANCER, INC.     </t>
  </si>
  <si>
    <t xml:space="preserve">CARMEN ROSA TAVAREZ                      </t>
  </si>
  <si>
    <t xml:space="preserve">430128317     </t>
  </si>
  <si>
    <t xml:space="preserve">INSTITUTO DOMINICANO PARA LA CALIDAD     </t>
  </si>
  <si>
    <t xml:space="preserve">ROSA PERALTA                             </t>
  </si>
  <si>
    <t xml:space="preserve">(809) 686-2205  </t>
  </si>
  <si>
    <t xml:space="preserve">430136778     </t>
  </si>
  <si>
    <t xml:space="preserve">INESDYC                                  </t>
  </si>
  <si>
    <t xml:space="preserve">(809) 987-7001  </t>
  </si>
  <si>
    <t xml:space="preserve">430231568     </t>
  </si>
  <si>
    <t xml:space="preserve">INST. NAC. DE TRANSITO/TRANSP. TERRESTRE </t>
  </si>
  <si>
    <t xml:space="preserve">CARMELA ALCANTARA                        </t>
  </si>
  <si>
    <t xml:space="preserve">(809) 338-6134  </t>
  </si>
  <si>
    <t xml:space="preserve">430240559     </t>
  </si>
  <si>
    <t xml:space="preserve">ASOC. DE SERVIDORES PUBLICOS-CNZFE       </t>
  </si>
  <si>
    <t xml:space="preserve">ASOC. SERVIDORES PUBLICOS-CNZFE          </t>
  </si>
  <si>
    <t xml:space="preserve">(809) 686-8077  </t>
  </si>
  <si>
    <t xml:space="preserve">4701876841    </t>
  </si>
  <si>
    <t xml:space="preserve">YONY RAFAEL RAMIREZ RODRIGUEZ            </t>
  </si>
  <si>
    <t xml:space="preserve">472-0251      </t>
  </si>
  <si>
    <t xml:space="preserve">ASOC. DOM. DE ZONAS FRANCAS (ADOZONA)    </t>
  </si>
  <si>
    <t xml:space="preserve">(809) 472-0251  </t>
  </si>
  <si>
    <t xml:space="preserve">529-4271      </t>
  </si>
  <si>
    <t xml:space="preserve">DISTRIBUIDORA UNIVERSAL, S. A.           </t>
  </si>
  <si>
    <t xml:space="preserve">(809) 529-4271  </t>
  </si>
  <si>
    <t xml:space="preserve">532-2528      </t>
  </si>
  <si>
    <t xml:space="preserve">PODIUM, S. A.***                         </t>
  </si>
  <si>
    <t xml:space="preserve">(809) 532-2528  </t>
  </si>
  <si>
    <t xml:space="preserve">534-6900      </t>
  </si>
  <si>
    <t xml:space="preserve">PADRON OFFICE SUPLY                      </t>
  </si>
  <si>
    <t xml:space="preserve">535-0111      </t>
  </si>
  <si>
    <t xml:space="preserve">PONTIFICIA UNIV.CATOLICA MADRE Y MAESTRA </t>
  </si>
  <si>
    <t xml:space="preserve">(809) 530-1111  </t>
  </si>
  <si>
    <t xml:space="preserve">537-5545      </t>
  </si>
  <si>
    <t xml:space="preserve">INST. NACIONAL CONTRA INCENDIOS, SRL.    </t>
  </si>
  <si>
    <t xml:space="preserve">(809) 537-5545  </t>
  </si>
  <si>
    <t xml:space="preserve">541-1111      </t>
  </si>
  <si>
    <t xml:space="preserve">ANTONIO P. HACHE &amp; CO., SAS              </t>
  </si>
  <si>
    <t xml:space="preserve">(809) 566-4868  </t>
  </si>
  <si>
    <t xml:space="preserve">541-5000      </t>
  </si>
  <si>
    <t xml:space="preserve">SAN MIGUEL, C. POR A.                    </t>
  </si>
  <si>
    <t xml:space="preserve">(809) 541-6833  </t>
  </si>
  <si>
    <t xml:space="preserve">5415080       </t>
  </si>
  <si>
    <t xml:space="preserve">ESCA                                     </t>
  </si>
  <si>
    <t xml:space="preserve">(809) 541-5280  </t>
  </si>
  <si>
    <t xml:space="preserve">542-5053      </t>
  </si>
  <si>
    <t xml:space="preserve">BANCO DE RESERVAS DE LA REP. DOM.        </t>
  </si>
  <si>
    <t xml:space="preserve">(809) 542-5059  </t>
  </si>
  <si>
    <t xml:space="preserve">563-6602      </t>
  </si>
  <si>
    <t xml:space="preserve">VARGAS SERVICIOS  DE CATERING            </t>
  </si>
  <si>
    <t xml:space="preserve">LIRIA CEPEDA                             </t>
  </si>
  <si>
    <t xml:space="preserve">(809) 563-6602  </t>
  </si>
  <si>
    <t xml:space="preserve">565-3349      </t>
  </si>
  <si>
    <t xml:space="preserve">OFICINA UNIVERSAL, S.A.                  </t>
  </si>
  <si>
    <t xml:space="preserve">(809) 565-3349  </t>
  </si>
  <si>
    <t xml:space="preserve">5665511       </t>
  </si>
  <si>
    <t xml:space="preserve">MINICOMPSA                               </t>
  </si>
  <si>
    <t xml:space="preserve">(809) 566-5511  </t>
  </si>
  <si>
    <t xml:space="preserve">567-3600      </t>
  </si>
  <si>
    <t xml:space="preserve">CENTRO COPIADORA NACO                    </t>
  </si>
  <si>
    <t xml:space="preserve">(809) 683-5014  </t>
  </si>
  <si>
    <t xml:space="preserve">682-1532      </t>
  </si>
  <si>
    <t xml:space="preserve">GRAFICA WILLIAN, S.R.L                   </t>
  </si>
  <si>
    <t xml:space="preserve">683-8100      </t>
  </si>
  <si>
    <t xml:space="preserve">EDITORA EL CARIBE, C POR A.              </t>
  </si>
  <si>
    <t xml:space="preserve">(809) 683-8100  </t>
  </si>
  <si>
    <t xml:space="preserve">683-9393      </t>
  </si>
  <si>
    <t xml:space="preserve">EMPRESA DIST. DE ELECTRICIDAD  DEL ESTE  </t>
  </si>
  <si>
    <t xml:space="preserve">(809) 683-9292  </t>
  </si>
  <si>
    <t xml:space="preserve">686-0021      </t>
  </si>
  <si>
    <t xml:space="preserve">UNIVERSIDAD APEC                         </t>
  </si>
  <si>
    <t xml:space="preserve">689-4210      </t>
  </si>
  <si>
    <t xml:space="preserve">EL MOLINO DEPORTIVO, C POR A.            </t>
  </si>
  <si>
    <t xml:space="preserve">(809) 688-7190  </t>
  </si>
  <si>
    <t xml:space="preserve">971-8000      </t>
  </si>
  <si>
    <t xml:space="preserve">FERRETERIA OCHOA                         </t>
  </si>
  <si>
    <t xml:space="preserve">F.AMERICAN    </t>
  </si>
  <si>
    <t xml:space="preserve">FERRETERIA AMERICANA, SAS                </t>
  </si>
  <si>
    <t xml:space="preserve">LISTIN        </t>
  </si>
  <si>
    <t xml:space="preserve">EDITORA LISTIN DIARIO                    </t>
  </si>
  <si>
    <t>Grand Total</t>
  </si>
  <si>
    <t>G. L. PRODUCCIONES, S R L</t>
  </si>
  <si>
    <t>B150002119</t>
  </si>
  <si>
    <t>10/17/2024</t>
  </si>
  <si>
    <t>Confecciones placas de reconocimientos</t>
  </si>
  <si>
    <t>10/31/2024</t>
  </si>
  <si>
    <t>B1500189916/198948/205183/B150205323</t>
  </si>
  <si>
    <t xml:space="preserve"> Formularios de Expotación Vuce-aduanas.</t>
  </si>
  <si>
    <t>AGENCIA DE VIAJES MILENA TOURD, S R L</t>
  </si>
  <si>
    <t>Compra pasajes aereo</t>
  </si>
  <si>
    <t>GRH CONSULTORES</t>
  </si>
  <si>
    <t>Servicios de capacitaciones</t>
  </si>
  <si>
    <t>B150007133</t>
  </si>
  <si>
    <t>OC NO. 109-2024</t>
  </si>
  <si>
    <t>Servicios Seguros Medicos Empleados</t>
  </si>
  <si>
    <t>E450001626/E450002088</t>
  </si>
  <si>
    <t>INVERSION TEJEDA VALERA F D., S R L</t>
  </si>
  <si>
    <t>BS13184-24</t>
  </si>
  <si>
    <t>QC 200 CONSULTORES LATINOAMERICANOS, S R L</t>
  </si>
  <si>
    <t>CS2024-108</t>
  </si>
  <si>
    <t>Contrato de capacitacion ISO 9001</t>
  </si>
  <si>
    <t>Compra Aires Acondicionados</t>
  </si>
  <si>
    <t>CENTRO SPERT STE, S R L</t>
  </si>
  <si>
    <t>B150003907</t>
  </si>
  <si>
    <t>P/Serv. internet No. 829-110-6594,0829-118-1864,  2024</t>
  </si>
  <si>
    <t xml:space="preserve">IMPRESOS TRES TINTAS </t>
  </si>
  <si>
    <t>31/10/202</t>
  </si>
  <si>
    <t>B150001309 /1322/1346</t>
  </si>
  <si>
    <t>Diferentes impresos</t>
  </si>
  <si>
    <t>ESCUELA DOMINICA DE COMUNICACIÓN ORALEDOCO</t>
  </si>
  <si>
    <t>Capacitación</t>
  </si>
  <si>
    <t>B150000316</t>
  </si>
  <si>
    <t>B150002607</t>
  </si>
  <si>
    <t>BUSHIDO, S R L</t>
  </si>
  <si>
    <t>Compras de paraguas</t>
  </si>
  <si>
    <t>B150000115</t>
  </si>
  <si>
    <t>NEXALINK TECHNOLOGIES</t>
  </si>
  <si>
    <t>Mant. Equipos de Tecnologias</t>
  </si>
  <si>
    <t>CON6015/24</t>
  </si>
  <si>
    <t>31/10/-/9/2024</t>
  </si>
  <si>
    <t>SAN MIGUEL, C X A</t>
  </si>
  <si>
    <t>Mant. equipos de planta electrica</t>
  </si>
  <si>
    <t>O/C#82/24</t>
  </si>
  <si>
    <t>30/102024</t>
  </si>
  <si>
    <t>B1500356637</t>
  </si>
  <si>
    <t>FT-2148/2398</t>
  </si>
  <si>
    <t>CENTRO COPIADORA NACO</t>
  </si>
  <si>
    <t>Serv. De encuadernacion</t>
  </si>
  <si>
    <t>ACRILARTE, EIRL</t>
  </si>
  <si>
    <t>Compra utiles varios</t>
  </si>
  <si>
    <t>OC/10/2024</t>
  </si>
  <si>
    <t>GESTION INTEGRAL DE SALUD Y EDUCACION</t>
  </si>
  <si>
    <t>3010/2024</t>
  </si>
  <si>
    <t>Transferencia sin fines de lucro</t>
  </si>
  <si>
    <t>s/inst</t>
  </si>
  <si>
    <t>CORRESPONDIENTE AL 31 DE OCTUBRE  2024</t>
  </si>
  <si>
    <t>09/30/2024</t>
  </si>
  <si>
    <t>RELACION DE PAGOS A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</si>
</sst>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ptos"/>
      <family val="2"/>
    </font>
    <font>
      <sz val="10"/>
      <color rgb="FF000000"/>
      <name val="Aptos"/>
      <family val="2"/>
    </font>
    <font>
      <b/>
      <sz val="10"/>
      <color theme="1"/>
      <name val="Aptos"/>
      <family val="2"/>
    </font>
    <font>
      <b/>
      <sz val="10"/>
      <color rgb="FF000000"/>
      <name val="Aptos"/>
      <family val="2"/>
    </font>
    <font>
      <sz val="10"/>
      <name val="Aptos"/>
      <family val="2"/>
    </font>
    <font>
      <sz val="10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2"/>
    <xf numFmtId="43" fontId="1" fillId="0" borderId="0" xfId="1"/>
    <xf numFmtId="43" fontId="0" fillId="0" borderId="0" xfId="1" applyFont="1"/>
    <xf numFmtId="0" fontId="2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center"/>
    </xf>
    <xf numFmtId="43" fontId="2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0" fontId="4" fillId="0" borderId="0" xfId="0" applyFont="1"/>
    <xf numFmtId="43" fontId="2" fillId="0" borderId="1" xfId="1" applyFont="1" applyFill="1" applyBorder="1" applyAlignment="1">
      <alignment horizontal="center"/>
    </xf>
    <xf numFmtId="14" fontId="2" fillId="0" borderId="1" xfId="1" applyNumberFormat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2" fillId="0" borderId="1" xfId="1" applyFont="1" applyFill="1" applyBorder="1" applyAlignment="1">
      <alignment horizontal="left"/>
    </xf>
    <xf numFmtId="43" fontId="6" fillId="0" borderId="1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0" fontId="1" fillId="3" borderId="0" xfId="2" applyFill="1"/>
    <xf numFmtId="43" fontId="1" fillId="3" borderId="0" xfId="1" applyFill="1"/>
    <xf numFmtId="0" fontId="0" fillId="3" borderId="0" xfId="0" applyFill="1"/>
    <xf numFmtId="43" fontId="7" fillId="0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14" fontId="6" fillId="0" borderId="1" xfId="1" applyNumberFormat="1" applyFont="1" applyFill="1" applyBorder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43" fontId="6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 wrapText="1"/>
    </xf>
    <xf numFmtId="43" fontId="2" fillId="0" borderId="1" xfId="1" applyFont="1" applyFill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wrapText="1"/>
    </xf>
    <xf numFmtId="43" fontId="6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49" fontId="6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3C1755E0-004C-42A2-85C8-4946416E1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174949</xdr:colOff>
      <xdr:row>0</xdr:row>
      <xdr:rowOff>107528</xdr:rowOff>
    </xdr:from>
    <xdr:to>
      <xdr:col>1</xdr:col>
      <xdr:colOff>359618</xdr:colOff>
      <xdr:row>6</xdr:row>
      <xdr:rowOff>86891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9" y="457426"/>
          <a:ext cx="3265715" cy="1029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dimension ref="A1:H71"/>
  <sheetViews>
    <sheetView tabSelected="1" zoomScale="98" zoomScaleNormal="98" workbookViewId="0">
      <pane ySplit="1" topLeftCell="A2" activePane="bottomLeft" state="frozen"/>
      <selection pane="bottomLeft" activeCell="A8" sqref="A8"/>
    </sheetView>
  </sheetViews>
  <sheetFormatPr baseColWidth="10" defaultColWidth="11.5703125" defaultRowHeight="13.5" x14ac:dyDescent="0.25"/>
  <cols>
    <col min="1" max="1" width="46.140625" style="4" customWidth="1"/>
    <col min="2" max="2" width="18.7109375" style="4" customWidth="1"/>
    <col min="3" max="3" width="60.42578125" style="4" customWidth="1"/>
    <col min="4" max="4" width="36.7109375" style="4" customWidth="1"/>
    <col min="5" max="5" width="18" style="8" customWidth="1"/>
    <col min="6" max="6" width="13.5703125" style="6" customWidth="1"/>
    <col min="7" max="7" width="18.42578125" style="6" customWidth="1"/>
    <col min="8" max="8" width="17" style="8" customWidth="1"/>
    <col min="9" max="16384" width="11.5703125" style="7"/>
  </cols>
  <sheetData>
    <row r="1" spans="1:8" x14ac:dyDescent="0.25">
      <c r="B1" s="9"/>
      <c r="C1" s="9"/>
      <c r="E1" s="5"/>
      <c r="F1" s="10"/>
      <c r="G1" s="10"/>
      <c r="H1" s="5"/>
    </row>
    <row r="2" spans="1:8" x14ac:dyDescent="0.25">
      <c r="C2" s="9"/>
      <c r="D2" s="11"/>
      <c r="H2" s="5"/>
    </row>
    <row r="3" spans="1:8" x14ac:dyDescent="0.25">
      <c r="A3" s="56" t="s">
        <v>776</v>
      </c>
      <c r="B3" s="56"/>
      <c r="C3" s="56"/>
      <c r="D3" s="56"/>
      <c r="E3" s="56"/>
      <c r="F3" s="56"/>
      <c r="G3" s="56"/>
      <c r="H3" s="56"/>
    </row>
    <row r="4" spans="1:8" x14ac:dyDescent="0.25">
      <c r="A4" s="56" t="s">
        <v>774</v>
      </c>
      <c r="B4" s="56"/>
      <c r="C4" s="56"/>
      <c r="D4" s="56"/>
      <c r="E4" s="56"/>
      <c r="F4" s="56"/>
      <c r="G4" s="56"/>
      <c r="H4" s="56"/>
    </row>
    <row r="5" spans="1:8" x14ac:dyDescent="0.25">
      <c r="A5" s="56" t="s">
        <v>0</v>
      </c>
      <c r="B5" s="56"/>
      <c r="C5" s="56"/>
      <c r="D5" s="56"/>
      <c r="E5" s="56"/>
      <c r="F5" s="56"/>
      <c r="G5" s="56"/>
      <c r="H5" s="56"/>
    </row>
    <row r="6" spans="1:8" x14ac:dyDescent="0.25">
      <c r="A6" s="16"/>
      <c r="B6" s="16"/>
      <c r="C6" s="16"/>
      <c r="D6" s="16"/>
      <c r="E6" s="17"/>
      <c r="F6" s="15"/>
      <c r="G6" s="15"/>
      <c r="H6" s="15"/>
    </row>
    <row r="7" spans="1:8" x14ac:dyDescent="0.25">
      <c r="A7" s="57" t="s">
        <v>1</v>
      </c>
      <c r="B7" s="57"/>
      <c r="C7" s="57"/>
      <c r="D7" s="57"/>
      <c r="E7" s="57"/>
      <c r="F7" s="57"/>
      <c r="G7" s="57"/>
      <c r="H7" s="57"/>
    </row>
    <row r="8" spans="1:8" s="24" customFormat="1" ht="78" customHeight="1" x14ac:dyDescent="0.25">
      <c r="A8" s="18" t="s">
        <v>2</v>
      </c>
      <c r="B8" s="19" t="s">
        <v>3</v>
      </c>
      <c r="C8" s="19" t="s">
        <v>4</v>
      </c>
      <c r="D8" s="20" t="s">
        <v>5</v>
      </c>
      <c r="E8" s="21" t="s">
        <v>6</v>
      </c>
      <c r="F8" s="22" t="s">
        <v>7</v>
      </c>
      <c r="G8" s="22" t="s">
        <v>8</v>
      </c>
      <c r="H8" s="23" t="s">
        <v>9</v>
      </c>
    </row>
    <row r="9" spans="1:8" ht="15" customHeight="1" x14ac:dyDescent="0.25">
      <c r="A9" s="41" t="s">
        <v>767</v>
      </c>
      <c r="B9" s="44" t="s">
        <v>724</v>
      </c>
      <c r="C9" s="44" t="s">
        <v>768</v>
      </c>
      <c r="D9" s="45" t="s">
        <v>769</v>
      </c>
      <c r="E9" s="25">
        <v>32662.400000000001</v>
      </c>
      <c r="F9" s="46">
        <v>45596</v>
      </c>
      <c r="G9" s="47">
        <v>32662.400000000001</v>
      </c>
      <c r="H9" s="47">
        <f t="shared" ref="H9:H33" si="0">+E9-G9</f>
        <v>0</v>
      </c>
    </row>
    <row r="10" spans="1:8" s="24" customFormat="1" ht="15" customHeight="1" x14ac:dyDescent="0.25">
      <c r="A10" s="41" t="s">
        <v>727</v>
      </c>
      <c r="B10" s="42" t="s">
        <v>724</v>
      </c>
      <c r="C10" s="41" t="s">
        <v>728</v>
      </c>
      <c r="D10" s="48" t="s">
        <v>731</v>
      </c>
      <c r="E10" s="28">
        <v>366217.51</v>
      </c>
      <c r="F10" s="26">
        <v>45595</v>
      </c>
      <c r="G10" s="28">
        <v>0</v>
      </c>
      <c r="H10" s="27">
        <f t="shared" si="0"/>
        <v>366217.51</v>
      </c>
    </row>
    <row r="11" spans="1:8" s="24" customFormat="1" ht="15" customHeight="1" x14ac:dyDescent="0.25">
      <c r="A11" s="41" t="s">
        <v>48</v>
      </c>
      <c r="B11" s="42">
        <v>45518</v>
      </c>
      <c r="C11" s="41" t="s">
        <v>49</v>
      </c>
      <c r="D11" s="41" t="s">
        <v>106</v>
      </c>
      <c r="E11" s="28">
        <f>118884.9+1639.4</f>
        <v>120524.29999999999</v>
      </c>
      <c r="F11" s="26">
        <v>45596</v>
      </c>
      <c r="G11" s="28">
        <f>10648+22140</f>
        <v>32788</v>
      </c>
      <c r="H11" s="27">
        <f t="shared" si="0"/>
        <v>87736.299999999988</v>
      </c>
    </row>
    <row r="12" spans="1:8" s="24" customFormat="1" ht="15" customHeight="1" x14ac:dyDescent="0.25">
      <c r="A12" s="41" t="s">
        <v>10</v>
      </c>
      <c r="B12" s="42">
        <v>45540</v>
      </c>
      <c r="C12" s="44" t="s">
        <v>11</v>
      </c>
      <c r="D12" s="44" t="s">
        <v>80</v>
      </c>
      <c r="E12" s="25">
        <v>197133.42</v>
      </c>
      <c r="F12" s="26">
        <v>45596</v>
      </c>
      <c r="G12" s="29">
        <v>197133.42</v>
      </c>
      <c r="H12" s="27">
        <f t="shared" si="0"/>
        <v>0</v>
      </c>
    </row>
    <row r="13" spans="1:8" ht="15" customHeight="1" x14ac:dyDescent="0.25">
      <c r="A13" s="41" t="s">
        <v>53</v>
      </c>
      <c r="B13" s="42">
        <v>45536</v>
      </c>
      <c r="C13" s="49" t="s">
        <v>54</v>
      </c>
      <c r="D13" s="50" t="s">
        <v>79</v>
      </c>
      <c r="E13" s="27">
        <f>67912.52+63.3</f>
        <v>67975.820000000007</v>
      </c>
      <c r="F13" s="26">
        <v>45596</v>
      </c>
      <c r="G13" s="43">
        <v>1266</v>
      </c>
      <c r="H13" s="27">
        <f t="shared" si="0"/>
        <v>66709.820000000007</v>
      </c>
    </row>
    <row r="14" spans="1:8" ht="15" customHeight="1" x14ac:dyDescent="0.25">
      <c r="A14" s="41" t="s">
        <v>12</v>
      </c>
      <c r="B14" s="42" t="s">
        <v>758</v>
      </c>
      <c r="C14" s="49" t="s">
        <v>52</v>
      </c>
      <c r="D14" s="50" t="s">
        <v>726</v>
      </c>
      <c r="E14" s="27">
        <f>832000+849875+1575275-1575275+752050</f>
        <v>2433925</v>
      </c>
      <c r="F14" s="26">
        <v>45596</v>
      </c>
      <c r="G14" s="43">
        <v>0</v>
      </c>
      <c r="H14" s="27">
        <f t="shared" si="0"/>
        <v>2433925</v>
      </c>
    </row>
    <row r="15" spans="1:8" ht="15" customHeight="1" x14ac:dyDescent="0.25">
      <c r="A15" s="41" t="s">
        <v>29</v>
      </c>
      <c r="B15" s="42">
        <v>45537</v>
      </c>
      <c r="C15" s="44" t="s">
        <v>30</v>
      </c>
      <c r="D15" s="49" t="s">
        <v>100</v>
      </c>
      <c r="E15" s="27">
        <v>675</v>
      </c>
      <c r="F15" s="26" t="s">
        <v>762</v>
      </c>
      <c r="G15" s="43">
        <v>675</v>
      </c>
      <c r="H15" s="27">
        <f t="shared" si="0"/>
        <v>0</v>
      </c>
    </row>
    <row r="16" spans="1:8" ht="15" customHeight="1" x14ac:dyDescent="0.25">
      <c r="A16" s="41" t="s">
        <v>13</v>
      </c>
      <c r="B16" s="42">
        <v>45596</v>
      </c>
      <c r="C16" s="44" t="s">
        <v>56</v>
      </c>
      <c r="D16" s="41" t="s">
        <v>57</v>
      </c>
      <c r="E16" s="25">
        <f>600000+600000</f>
        <v>1200000</v>
      </c>
      <c r="F16" s="26">
        <v>45596</v>
      </c>
      <c r="G16" s="29">
        <v>600000</v>
      </c>
      <c r="H16" s="27">
        <f t="shared" si="0"/>
        <v>600000</v>
      </c>
    </row>
    <row r="17" spans="1:8" ht="15" customHeight="1" x14ac:dyDescent="0.25">
      <c r="A17" s="41" t="s">
        <v>752</v>
      </c>
      <c r="B17" s="42">
        <v>45596</v>
      </c>
      <c r="C17" s="44" t="s">
        <v>753</v>
      </c>
      <c r="D17" s="41" t="s">
        <v>754</v>
      </c>
      <c r="E17" s="25">
        <v>367250</v>
      </c>
      <c r="F17" s="26">
        <v>45596</v>
      </c>
      <c r="G17" s="29"/>
      <c r="H17" s="27">
        <f t="shared" si="0"/>
        <v>367250</v>
      </c>
    </row>
    <row r="18" spans="1:8" ht="15" customHeight="1" x14ac:dyDescent="0.25">
      <c r="A18" s="41" t="s">
        <v>46</v>
      </c>
      <c r="B18" s="42">
        <v>45504</v>
      </c>
      <c r="C18" s="41" t="s">
        <v>47</v>
      </c>
      <c r="D18" s="41" t="s">
        <v>115</v>
      </c>
      <c r="E18" s="25">
        <v>176410.89</v>
      </c>
      <c r="F18" s="26">
        <v>45552</v>
      </c>
      <c r="G18" s="35">
        <v>0</v>
      </c>
      <c r="H18" s="29">
        <f t="shared" si="0"/>
        <v>176410.89</v>
      </c>
    </row>
    <row r="19" spans="1:8" ht="15" customHeight="1" x14ac:dyDescent="0.25">
      <c r="A19" s="41" t="s">
        <v>14</v>
      </c>
      <c r="B19" s="42">
        <v>45537</v>
      </c>
      <c r="C19" s="49" t="s">
        <v>27</v>
      </c>
      <c r="D19" s="41" t="s">
        <v>91</v>
      </c>
      <c r="E19" s="25">
        <v>2001.6</v>
      </c>
      <c r="F19" s="26">
        <v>45596</v>
      </c>
      <c r="G19" s="29">
        <v>2001.6</v>
      </c>
      <c r="H19" s="27">
        <f t="shared" si="0"/>
        <v>0</v>
      </c>
    </row>
    <row r="20" spans="1:8" ht="15" customHeight="1" x14ac:dyDescent="0.25">
      <c r="A20" s="41" t="s">
        <v>765</v>
      </c>
      <c r="B20" s="42">
        <v>45596</v>
      </c>
      <c r="C20" s="49" t="s">
        <v>766</v>
      </c>
      <c r="D20" s="41"/>
      <c r="E20" s="25">
        <v>9204</v>
      </c>
      <c r="F20" s="26">
        <v>45596</v>
      </c>
      <c r="G20" s="29">
        <v>9204</v>
      </c>
      <c r="H20" s="27">
        <f t="shared" si="0"/>
        <v>0</v>
      </c>
    </row>
    <row r="21" spans="1:8" ht="15" customHeight="1" x14ac:dyDescent="0.25">
      <c r="A21" s="41" t="s">
        <v>45</v>
      </c>
      <c r="B21" s="42">
        <v>45516</v>
      </c>
      <c r="C21" s="41" t="s">
        <v>50</v>
      </c>
      <c r="D21" s="41" t="s">
        <v>725</v>
      </c>
      <c r="E21" s="25">
        <f>26779.23+60325.72+358.87+1045.47</f>
        <v>88509.29</v>
      </c>
      <c r="F21" s="26">
        <v>45553</v>
      </c>
      <c r="G21" s="29">
        <v>24553.7</v>
      </c>
      <c r="H21" s="27">
        <f t="shared" si="0"/>
        <v>63955.59</v>
      </c>
    </row>
    <row r="22" spans="1:8" ht="15" customHeight="1" x14ac:dyDescent="0.25">
      <c r="A22" s="41" t="s">
        <v>123</v>
      </c>
      <c r="B22" s="42">
        <v>45561</v>
      </c>
      <c r="C22" s="41" t="s">
        <v>126</v>
      </c>
      <c r="D22" s="41" t="s">
        <v>124</v>
      </c>
      <c r="E22" s="25">
        <v>8500</v>
      </c>
      <c r="F22" s="26">
        <v>45565</v>
      </c>
      <c r="G22" s="29">
        <v>0</v>
      </c>
      <c r="H22" s="27">
        <f t="shared" si="0"/>
        <v>8500</v>
      </c>
    </row>
    <row r="23" spans="1:8" ht="15" customHeight="1" x14ac:dyDescent="0.25">
      <c r="A23" s="41" t="s">
        <v>741</v>
      </c>
      <c r="B23" s="42">
        <v>45596</v>
      </c>
      <c r="C23" s="41" t="s">
        <v>740</v>
      </c>
      <c r="D23" s="41" t="s">
        <v>742</v>
      </c>
      <c r="E23" s="25">
        <v>59660.18</v>
      </c>
      <c r="F23" s="26">
        <v>45596</v>
      </c>
      <c r="G23" s="29"/>
      <c r="H23" s="27">
        <f t="shared" si="0"/>
        <v>59660.18</v>
      </c>
    </row>
    <row r="24" spans="1:8" ht="15" customHeight="1" x14ac:dyDescent="0.25">
      <c r="A24" s="49" t="s">
        <v>16</v>
      </c>
      <c r="B24" s="51">
        <v>45596</v>
      </c>
      <c r="C24" s="45" t="s">
        <v>743</v>
      </c>
      <c r="D24" s="49" t="s">
        <v>95</v>
      </c>
      <c r="E24" s="30">
        <f>256282.01+3776.94+262029.02+3776.94-265805.96+5747.01</f>
        <v>265805.9599999999</v>
      </c>
      <c r="F24" s="26">
        <v>45548</v>
      </c>
      <c r="G24" s="52">
        <f>3776.94+262029.02</f>
        <v>265805.95999999996</v>
      </c>
      <c r="H24" s="30">
        <f t="shared" si="0"/>
        <v>0</v>
      </c>
    </row>
    <row r="25" spans="1:8" ht="15" customHeight="1" x14ac:dyDescent="0.25">
      <c r="A25" s="49" t="s">
        <v>119</v>
      </c>
      <c r="B25" s="51">
        <v>45547</v>
      </c>
      <c r="C25" s="45" t="s">
        <v>120</v>
      </c>
      <c r="D25" s="49" t="s">
        <v>121</v>
      </c>
      <c r="E25" s="30">
        <v>5027539.5</v>
      </c>
      <c r="F25" s="26">
        <v>45565</v>
      </c>
      <c r="G25" s="52">
        <v>0</v>
      </c>
      <c r="H25" s="30">
        <f t="shared" si="0"/>
        <v>5027539.5</v>
      </c>
    </row>
    <row r="26" spans="1:8" ht="15" customHeight="1" x14ac:dyDescent="0.25">
      <c r="A26" s="41" t="s">
        <v>42</v>
      </c>
      <c r="B26" s="42">
        <v>45536</v>
      </c>
      <c r="C26" s="49" t="s">
        <v>41</v>
      </c>
      <c r="D26" s="41" t="s">
        <v>40</v>
      </c>
      <c r="E26" s="25">
        <v>32657.45</v>
      </c>
      <c r="F26" s="26">
        <v>45565</v>
      </c>
      <c r="G26" s="29">
        <v>0</v>
      </c>
      <c r="H26" s="30">
        <f t="shared" si="0"/>
        <v>32657.45</v>
      </c>
    </row>
    <row r="27" spans="1:8" ht="15" customHeight="1" x14ac:dyDescent="0.25">
      <c r="A27" s="41" t="s">
        <v>17</v>
      </c>
      <c r="B27" s="42">
        <v>45516</v>
      </c>
      <c r="C27" s="44" t="s">
        <v>18</v>
      </c>
      <c r="D27" s="49" t="s">
        <v>96</v>
      </c>
      <c r="E27" s="27">
        <f>23090.8+62111.2</f>
        <v>85202</v>
      </c>
      <c r="F27" s="26">
        <v>45541</v>
      </c>
      <c r="G27" s="43">
        <v>0</v>
      </c>
      <c r="H27" s="30">
        <f t="shared" si="0"/>
        <v>85202</v>
      </c>
    </row>
    <row r="28" spans="1:8" ht="15" customHeight="1" x14ac:dyDescent="0.25">
      <c r="A28" s="41" t="s">
        <v>19</v>
      </c>
      <c r="B28" s="42">
        <v>45527</v>
      </c>
      <c r="C28" s="49" t="s">
        <v>28</v>
      </c>
      <c r="D28" s="41" t="s">
        <v>763</v>
      </c>
      <c r="E28" s="25">
        <v>337398.72</v>
      </c>
      <c r="F28" s="26">
        <v>45548</v>
      </c>
      <c r="G28" s="29">
        <v>0</v>
      </c>
      <c r="H28" s="27">
        <f t="shared" si="0"/>
        <v>337398.72</v>
      </c>
    </row>
    <row r="29" spans="1:8" ht="15" customHeight="1" x14ac:dyDescent="0.25">
      <c r="A29" s="41" t="s">
        <v>748</v>
      </c>
      <c r="B29" s="42">
        <v>45596</v>
      </c>
      <c r="C29" s="49" t="s">
        <v>749</v>
      </c>
      <c r="D29" s="41" t="s">
        <v>750</v>
      </c>
      <c r="E29" s="25">
        <v>12468.75</v>
      </c>
      <c r="F29" s="26">
        <v>45596</v>
      </c>
      <c r="G29" s="29"/>
      <c r="H29" s="27">
        <f t="shared" si="0"/>
        <v>12468.75</v>
      </c>
    </row>
    <row r="30" spans="1:8" ht="15" customHeight="1" x14ac:dyDescent="0.25">
      <c r="A30" s="41" t="s">
        <v>32</v>
      </c>
      <c r="B30" s="42">
        <v>45536</v>
      </c>
      <c r="C30" s="44" t="s">
        <v>35</v>
      </c>
      <c r="D30" s="42" t="s">
        <v>62</v>
      </c>
      <c r="E30" s="27">
        <v>84332.46</v>
      </c>
      <c r="F30" s="26">
        <v>45565</v>
      </c>
      <c r="G30" s="43">
        <v>0</v>
      </c>
      <c r="H30" s="27">
        <f t="shared" si="0"/>
        <v>84332.46</v>
      </c>
    </row>
    <row r="31" spans="1:8" ht="15" customHeight="1" x14ac:dyDescent="0.25">
      <c r="A31" s="41" t="s">
        <v>104</v>
      </c>
      <c r="B31" s="42">
        <v>45558</v>
      </c>
      <c r="C31" s="44" t="s">
        <v>105</v>
      </c>
      <c r="D31" s="41" t="s">
        <v>103</v>
      </c>
      <c r="E31" s="27">
        <v>27000</v>
      </c>
      <c r="F31" s="26">
        <v>45595</v>
      </c>
      <c r="G31" s="43">
        <v>27000</v>
      </c>
      <c r="H31" s="27">
        <f t="shared" si="0"/>
        <v>0</v>
      </c>
    </row>
    <row r="32" spans="1:8" ht="15" customHeight="1" x14ac:dyDescent="0.25">
      <c r="A32" s="41" t="s">
        <v>20</v>
      </c>
      <c r="B32" s="42">
        <v>45532</v>
      </c>
      <c r="C32" s="44" t="s">
        <v>37</v>
      </c>
      <c r="D32" s="41" t="s">
        <v>94</v>
      </c>
      <c r="E32" s="27">
        <f>28500</f>
        <v>28500</v>
      </c>
      <c r="F32" s="26">
        <v>45559</v>
      </c>
      <c r="G32" s="43">
        <v>0</v>
      </c>
      <c r="H32" s="27">
        <f t="shared" si="0"/>
        <v>28500</v>
      </c>
    </row>
    <row r="33" spans="1:8" s="40" customFormat="1" ht="15" customHeight="1" x14ac:dyDescent="0.25">
      <c r="A33" s="36" t="s">
        <v>720</v>
      </c>
      <c r="B33" s="37" t="s">
        <v>722</v>
      </c>
      <c r="C33" s="36" t="s">
        <v>723</v>
      </c>
      <c r="D33" s="38" t="s">
        <v>721</v>
      </c>
      <c r="E33" s="29">
        <v>55686.400000000001</v>
      </c>
      <c r="F33" s="39" t="s">
        <v>724</v>
      </c>
      <c r="G33" s="29">
        <v>0</v>
      </c>
      <c r="H33" s="29">
        <f t="shared" si="0"/>
        <v>55686.400000000001</v>
      </c>
    </row>
    <row r="34" spans="1:8" s="40" customFormat="1" ht="15" customHeight="1" x14ac:dyDescent="0.25">
      <c r="A34" s="36" t="s">
        <v>770</v>
      </c>
      <c r="B34" s="37" t="s">
        <v>771</v>
      </c>
      <c r="C34" s="36" t="s">
        <v>772</v>
      </c>
      <c r="D34" s="38" t="s">
        <v>773</v>
      </c>
      <c r="E34" s="29">
        <v>10000</v>
      </c>
      <c r="F34" s="39" t="s">
        <v>724</v>
      </c>
      <c r="G34" s="29"/>
      <c r="H34" s="29">
        <v>10000</v>
      </c>
    </row>
    <row r="35" spans="1:8" ht="15" customHeight="1" x14ac:dyDescent="0.25">
      <c r="A35" s="41" t="s">
        <v>61</v>
      </c>
      <c r="B35" s="42">
        <v>45510</v>
      </c>
      <c r="C35" s="44" t="s">
        <v>60</v>
      </c>
      <c r="D35" s="41" t="s">
        <v>97</v>
      </c>
      <c r="E35" s="27">
        <f>406649.45-55784.79</f>
        <v>350864.66000000003</v>
      </c>
      <c r="F35" s="26">
        <v>45538</v>
      </c>
      <c r="G35" s="43">
        <v>0</v>
      </c>
      <c r="H35" s="27">
        <f t="shared" ref="H35:H64" si="1">+E35-G35</f>
        <v>350864.66000000003</v>
      </c>
    </row>
    <row r="36" spans="1:8" ht="15" customHeight="1" x14ac:dyDescent="0.25">
      <c r="A36" s="41" t="s">
        <v>729</v>
      </c>
      <c r="B36" s="42">
        <v>45595</v>
      </c>
      <c r="C36" s="44" t="s">
        <v>730</v>
      </c>
      <c r="D36" s="41" t="s">
        <v>732</v>
      </c>
      <c r="E36" s="27">
        <v>142500</v>
      </c>
      <c r="F36" s="26">
        <v>45595</v>
      </c>
      <c r="G36" s="43"/>
      <c r="H36" s="27">
        <f t="shared" si="1"/>
        <v>142500</v>
      </c>
    </row>
    <row r="37" spans="1:8" ht="15" customHeight="1" x14ac:dyDescent="0.25">
      <c r="A37" s="41" t="s">
        <v>36</v>
      </c>
      <c r="B37" s="42">
        <v>45536</v>
      </c>
      <c r="C37" s="49" t="s">
        <v>39</v>
      </c>
      <c r="D37" s="41" t="s">
        <v>63</v>
      </c>
      <c r="E37" s="25">
        <v>91186.44</v>
      </c>
      <c r="F37" s="26">
        <v>45565</v>
      </c>
      <c r="G37" s="29">
        <v>0</v>
      </c>
      <c r="H37" s="27">
        <f t="shared" si="1"/>
        <v>91186.44</v>
      </c>
    </row>
    <row r="38" spans="1:8" ht="15" customHeight="1" x14ac:dyDescent="0.25">
      <c r="A38" s="41" t="s">
        <v>21</v>
      </c>
      <c r="B38" s="42">
        <v>45596</v>
      </c>
      <c r="C38" s="53" t="s">
        <v>733</v>
      </c>
      <c r="D38" s="41" t="s">
        <v>734</v>
      </c>
      <c r="E38" s="25">
        <f>414218.46+198303.15-0.2</f>
        <v>612521.41</v>
      </c>
      <c r="F38" s="26">
        <v>45596</v>
      </c>
      <c r="G38" s="25">
        <v>414218.46</v>
      </c>
      <c r="H38" s="27">
        <f t="shared" si="1"/>
        <v>198302.95</v>
      </c>
    </row>
    <row r="39" spans="1:8" ht="15" customHeight="1" x14ac:dyDescent="0.25">
      <c r="A39" s="41" t="s">
        <v>744</v>
      </c>
      <c r="B39" s="42">
        <v>45596</v>
      </c>
      <c r="C39" s="49" t="s">
        <v>747</v>
      </c>
      <c r="D39" s="54" t="s">
        <v>746</v>
      </c>
      <c r="E39" s="25">
        <v>56387</v>
      </c>
      <c r="F39" s="26">
        <v>45596</v>
      </c>
      <c r="G39" s="29"/>
      <c r="H39" s="27">
        <f t="shared" si="1"/>
        <v>56387</v>
      </c>
    </row>
    <row r="40" spans="1:8" ht="15" customHeight="1" x14ac:dyDescent="0.25">
      <c r="A40" s="41" t="s">
        <v>107</v>
      </c>
      <c r="B40" s="42">
        <v>45551</v>
      </c>
      <c r="C40" s="49" t="s">
        <v>50</v>
      </c>
      <c r="D40" s="41" t="s">
        <v>108</v>
      </c>
      <c r="E40" s="25">
        <v>35000.449999999997</v>
      </c>
      <c r="F40" s="26">
        <v>45565</v>
      </c>
      <c r="G40" s="29">
        <v>35000.449999999997</v>
      </c>
      <c r="H40" s="27">
        <f t="shared" si="1"/>
        <v>0</v>
      </c>
    </row>
    <row r="41" spans="1:8" ht="15" customHeight="1" x14ac:dyDescent="0.25">
      <c r="A41" s="41" t="s">
        <v>64</v>
      </c>
      <c r="B41" s="42">
        <v>45464</v>
      </c>
      <c r="C41" s="49" t="s">
        <v>65</v>
      </c>
      <c r="D41" s="41" t="s">
        <v>84</v>
      </c>
      <c r="E41" s="25">
        <v>320000</v>
      </c>
      <c r="F41" s="26">
        <v>45596</v>
      </c>
      <c r="G41" s="29">
        <v>320000</v>
      </c>
      <c r="H41" s="27">
        <f t="shared" si="1"/>
        <v>0</v>
      </c>
    </row>
    <row r="42" spans="1:8" ht="15" customHeight="1" x14ac:dyDescent="0.25">
      <c r="A42" s="41" t="s">
        <v>735</v>
      </c>
      <c r="B42" s="42">
        <v>45596</v>
      </c>
      <c r="C42" s="55" t="s">
        <v>740</v>
      </c>
      <c r="D42" s="41" t="s">
        <v>736</v>
      </c>
      <c r="E42" s="25">
        <v>911372</v>
      </c>
      <c r="F42" s="26">
        <v>45596</v>
      </c>
      <c r="G42" s="25"/>
      <c r="H42" s="27">
        <f t="shared" si="1"/>
        <v>911372</v>
      </c>
    </row>
    <row r="43" spans="1:8" ht="15" customHeight="1" x14ac:dyDescent="0.25">
      <c r="A43" s="41" t="s">
        <v>51</v>
      </c>
      <c r="B43" s="42">
        <v>45533</v>
      </c>
      <c r="C43" s="49" t="s">
        <v>55</v>
      </c>
      <c r="D43" s="4" t="s">
        <v>99</v>
      </c>
      <c r="E43" s="25">
        <v>558153.19999999995</v>
      </c>
      <c r="F43" s="26">
        <v>45553</v>
      </c>
      <c r="G43" s="29">
        <v>200000</v>
      </c>
      <c r="H43" s="25">
        <f t="shared" si="1"/>
        <v>358153.19999999995</v>
      </c>
    </row>
    <row r="44" spans="1:8" ht="15" customHeight="1" x14ac:dyDescent="0.25">
      <c r="A44" s="41" t="s">
        <v>22</v>
      </c>
      <c r="B44" s="42">
        <v>45504</v>
      </c>
      <c r="C44" s="41" t="s">
        <v>38</v>
      </c>
      <c r="D44" s="41" t="s">
        <v>92</v>
      </c>
      <c r="E44" s="27">
        <f>432960.74+33919.98+1500.88</f>
        <v>468381.6</v>
      </c>
      <c r="F44" s="26">
        <v>45539</v>
      </c>
      <c r="G44" s="43">
        <v>35420.86</v>
      </c>
      <c r="H44" s="27">
        <f t="shared" si="1"/>
        <v>432960.74</v>
      </c>
    </row>
    <row r="45" spans="1:8" ht="15" customHeight="1" x14ac:dyDescent="0.25">
      <c r="A45" s="41" t="s">
        <v>81</v>
      </c>
      <c r="B45" s="42">
        <v>45596</v>
      </c>
      <c r="C45" s="41" t="s">
        <v>85</v>
      </c>
      <c r="D45" s="41" t="s">
        <v>67</v>
      </c>
      <c r="E45" s="27">
        <v>22538</v>
      </c>
      <c r="F45" s="26">
        <v>45596</v>
      </c>
      <c r="G45" s="43">
        <v>22538</v>
      </c>
      <c r="H45" s="27">
        <f t="shared" si="1"/>
        <v>0</v>
      </c>
    </row>
    <row r="46" spans="1:8" ht="15" customHeight="1" x14ac:dyDescent="0.25">
      <c r="A46" s="41" t="s">
        <v>109</v>
      </c>
      <c r="B46" s="42">
        <v>45538</v>
      </c>
      <c r="C46" s="41" t="s">
        <v>70</v>
      </c>
      <c r="D46" s="41" t="s">
        <v>110</v>
      </c>
      <c r="E46" s="27">
        <f>2480.26+109.75</f>
        <v>2590.0100000000002</v>
      </c>
      <c r="F46" s="26">
        <v>45565</v>
      </c>
      <c r="G46" s="43">
        <v>2590.0100000000002</v>
      </c>
      <c r="H46" s="27">
        <f t="shared" si="1"/>
        <v>0</v>
      </c>
    </row>
    <row r="47" spans="1:8" ht="15" customHeight="1" x14ac:dyDescent="0.25">
      <c r="A47" s="41" t="s">
        <v>755</v>
      </c>
      <c r="B47" s="42">
        <v>45596</v>
      </c>
      <c r="C47" s="41" t="s">
        <v>756</v>
      </c>
      <c r="D47" s="41" t="s">
        <v>757</v>
      </c>
      <c r="E47" s="27">
        <f>531830.2+6169.8+273</f>
        <v>538273</v>
      </c>
      <c r="F47" s="26">
        <v>45596</v>
      </c>
      <c r="G47" s="43">
        <v>6442.6</v>
      </c>
      <c r="H47" s="27">
        <f t="shared" si="1"/>
        <v>531830.4</v>
      </c>
    </row>
    <row r="48" spans="1:8" ht="15" customHeight="1" x14ac:dyDescent="0.25">
      <c r="A48" s="41" t="s">
        <v>66</v>
      </c>
      <c r="B48" s="42">
        <v>45552</v>
      </c>
      <c r="C48" s="41" t="s">
        <v>69</v>
      </c>
      <c r="D48" s="41" t="s">
        <v>116</v>
      </c>
      <c r="E48" s="27">
        <v>19580.16</v>
      </c>
      <c r="F48" s="26">
        <v>45565</v>
      </c>
      <c r="G48" s="43">
        <v>19580.16</v>
      </c>
      <c r="H48" s="27">
        <f t="shared" si="1"/>
        <v>0</v>
      </c>
    </row>
    <row r="49" spans="1:8" ht="15" customHeight="1" x14ac:dyDescent="0.25">
      <c r="A49" s="41" t="s">
        <v>122</v>
      </c>
      <c r="B49" s="42" t="s">
        <v>775</v>
      </c>
      <c r="C49" s="41" t="s">
        <v>125</v>
      </c>
      <c r="D49" s="41" t="s">
        <v>764</v>
      </c>
      <c r="E49" s="27">
        <f>226447.64+121684.48</f>
        <v>348132.12</v>
      </c>
      <c r="F49" s="26">
        <v>45596</v>
      </c>
      <c r="G49" s="43">
        <f>121684.48+226447.64</f>
        <v>348132.12</v>
      </c>
      <c r="H49" s="27">
        <f t="shared" si="1"/>
        <v>0</v>
      </c>
    </row>
    <row r="50" spans="1:8" ht="15" customHeight="1" x14ac:dyDescent="0.25">
      <c r="A50" s="41" t="s">
        <v>43</v>
      </c>
      <c r="B50" s="42">
        <v>45530</v>
      </c>
      <c r="C50" s="41" t="s">
        <v>44</v>
      </c>
      <c r="D50" s="41" t="s">
        <v>88</v>
      </c>
      <c r="E50" s="27">
        <v>57673.599999999999</v>
      </c>
      <c r="F50" s="26">
        <v>45595</v>
      </c>
      <c r="G50" s="43">
        <v>0</v>
      </c>
      <c r="H50" s="27">
        <f t="shared" si="1"/>
        <v>57673.599999999999</v>
      </c>
    </row>
    <row r="51" spans="1:8" ht="15" customHeight="1" x14ac:dyDescent="0.25">
      <c r="A51" s="41" t="s">
        <v>74</v>
      </c>
      <c r="B51" s="42" t="s">
        <v>745</v>
      </c>
      <c r="C51" s="41" t="s">
        <v>68</v>
      </c>
      <c r="D51" s="41" t="s">
        <v>90</v>
      </c>
      <c r="E51" s="27">
        <f>104381+82708.95</f>
        <v>187089.95</v>
      </c>
      <c r="F51" s="26">
        <v>45556</v>
      </c>
      <c r="G51" s="43">
        <v>82708.460000000006</v>
      </c>
      <c r="H51" s="29">
        <f t="shared" si="1"/>
        <v>104381.49</v>
      </c>
    </row>
    <row r="52" spans="1:8" ht="15" customHeight="1" x14ac:dyDescent="0.25">
      <c r="A52" s="49" t="s">
        <v>737</v>
      </c>
      <c r="B52" s="51">
        <v>45596</v>
      </c>
      <c r="C52" s="45" t="s">
        <v>739</v>
      </c>
      <c r="D52" s="49" t="s">
        <v>738</v>
      </c>
      <c r="E52" s="30">
        <v>866271.18</v>
      </c>
      <c r="F52" s="26">
        <v>45596</v>
      </c>
      <c r="G52" s="52">
        <v>0</v>
      </c>
      <c r="H52" s="30">
        <f t="shared" si="1"/>
        <v>866271.18</v>
      </c>
    </row>
    <row r="53" spans="1:8" ht="15" customHeight="1" x14ac:dyDescent="0.25">
      <c r="A53" s="41" t="s">
        <v>101</v>
      </c>
      <c r="B53" s="42">
        <v>45545</v>
      </c>
      <c r="C53" s="41" t="s">
        <v>102</v>
      </c>
      <c r="D53" s="41" t="s">
        <v>103</v>
      </c>
      <c r="E53" s="27">
        <v>21000</v>
      </c>
      <c r="F53" s="26">
        <v>45595</v>
      </c>
      <c r="G53" s="43">
        <v>21000</v>
      </c>
      <c r="H53" s="27">
        <f t="shared" si="1"/>
        <v>0</v>
      </c>
    </row>
    <row r="54" spans="1:8" ht="15" customHeight="1" x14ac:dyDescent="0.25">
      <c r="A54" s="41" t="s">
        <v>83</v>
      </c>
      <c r="B54" s="42">
        <v>45596</v>
      </c>
      <c r="C54" s="41" t="s">
        <v>86</v>
      </c>
      <c r="D54" s="41" t="s">
        <v>751</v>
      </c>
      <c r="E54" s="27">
        <v>47410.28</v>
      </c>
      <c r="F54" s="26">
        <v>45596</v>
      </c>
      <c r="G54" s="43"/>
      <c r="H54" s="27">
        <f t="shared" si="1"/>
        <v>47410.28</v>
      </c>
    </row>
    <row r="55" spans="1:8" ht="15" customHeight="1" x14ac:dyDescent="0.25">
      <c r="A55" s="41" t="s">
        <v>759</v>
      </c>
      <c r="B55" s="42">
        <v>45596</v>
      </c>
      <c r="C55" s="41" t="s">
        <v>760</v>
      </c>
      <c r="D55" s="41" t="s">
        <v>761</v>
      </c>
      <c r="E55" s="27">
        <v>202114.79</v>
      </c>
      <c r="F55" s="26">
        <v>45596</v>
      </c>
      <c r="G55" s="43"/>
      <c r="H55" s="27">
        <f t="shared" si="1"/>
        <v>202114.79</v>
      </c>
    </row>
    <row r="56" spans="1:8" ht="15" customHeight="1" x14ac:dyDescent="0.25">
      <c r="A56" s="41" t="s">
        <v>31</v>
      </c>
      <c r="B56" s="42">
        <v>45596</v>
      </c>
      <c r="C56" s="53" t="s">
        <v>77</v>
      </c>
      <c r="D56" s="41" t="s">
        <v>89</v>
      </c>
      <c r="E56" s="25">
        <v>12871</v>
      </c>
      <c r="F56" s="26" t="s">
        <v>724</v>
      </c>
      <c r="G56" s="43">
        <v>12871</v>
      </c>
      <c r="H56" s="27">
        <f t="shared" si="1"/>
        <v>0</v>
      </c>
    </row>
    <row r="57" spans="1:8" ht="15" customHeight="1" x14ac:dyDescent="0.25">
      <c r="A57" s="41" t="s">
        <v>33</v>
      </c>
      <c r="B57" s="42">
        <v>45536</v>
      </c>
      <c r="C57" s="53" t="s">
        <v>34</v>
      </c>
      <c r="D57" s="41" t="s">
        <v>82</v>
      </c>
      <c r="E57" s="25">
        <v>5900</v>
      </c>
      <c r="F57" s="26">
        <v>45565</v>
      </c>
      <c r="G57" s="25">
        <v>5900</v>
      </c>
      <c r="H57" s="27">
        <f t="shared" si="1"/>
        <v>0</v>
      </c>
    </row>
    <row r="58" spans="1:8" ht="15" customHeight="1" x14ac:dyDescent="0.25">
      <c r="A58" s="41" t="s">
        <v>73</v>
      </c>
      <c r="B58" s="42">
        <v>45552</v>
      </c>
      <c r="C58" s="53" t="s">
        <v>75</v>
      </c>
      <c r="D58" s="41" t="s">
        <v>114</v>
      </c>
      <c r="E58" s="25">
        <f>30500+579500</f>
        <v>610000</v>
      </c>
      <c r="F58" s="26">
        <v>45596</v>
      </c>
      <c r="G58" s="43">
        <v>610000</v>
      </c>
      <c r="H58" s="27">
        <f t="shared" si="1"/>
        <v>0</v>
      </c>
    </row>
    <row r="59" spans="1:8" ht="15" customHeight="1" x14ac:dyDescent="0.25">
      <c r="A59" s="41" t="s">
        <v>71</v>
      </c>
      <c r="B59" s="42">
        <v>45509</v>
      </c>
      <c r="C59" s="53" t="s">
        <v>87</v>
      </c>
      <c r="D59" s="41" t="s">
        <v>93</v>
      </c>
      <c r="E59" s="25">
        <f>1337468+823140-1611847.92-65407.48+72037.48</f>
        <v>555390.08000000007</v>
      </c>
      <c r="F59" s="26">
        <v>45596</v>
      </c>
      <c r="G59" s="43">
        <v>75224.98</v>
      </c>
      <c r="H59" s="27">
        <f t="shared" si="1"/>
        <v>480165.10000000009</v>
      </c>
    </row>
    <row r="60" spans="1:8" ht="15" customHeight="1" x14ac:dyDescent="0.25">
      <c r="A60" s="41" t="s">
        <v>72</v>
      </c>
      <c r="B60" s="42">
        <v>45565</v>
      </c>
      <c r="C60" s="53" t="s">
        <v>76</v>
      </c>
      <c r="D60" s="41" t="s">
        <v>117</v>
      </c>
      <c r="E60" s="25">
        <v>108727.37</v>
      </c>
      <c r="F60" s="26">
        <v>45565</v>
      </c>
      <c r="G60" s="25">
        <v>0</v>
      </c>
      <c r="H60" s="27">
        <f t="shared" si="1"/>
        <v>108727.37</v>
      </c>
    </row>
    <row r="61" spans="1:8" ht="15" customHeight="1" x14ac:dyDescent="0.25">
      <c r="A61" s="41" t="s">
        <v>111</v>
      </c>
      <c r="B61" s="42">
        <v>45548</v>
      </c>
      <c r="C61" s="41" t="s">
        <v>112</v>
      </c>
      <c r="D61" s="41" t="s">
        <v>113</v>
      </c>
      <c r="E61" s="27">
        <v>35126.25</v>
      </c>
      <c r="F61" s="26">
        <v>45595</v>
      </c>
      <c r="G61" s="43">
        <v>35126.25</v>
      </c>
      <c r="H61" s="27">
        <f t="shared" si="1"/>
        <v>0</v>
      </c>
    </row>
    <row r="62" spans="1:8" ht="15" customHeight="1" x14ac:dyDescent="0.25">
      <c r="A62" s="41" t="s">
        <v>58</v>
      </c>
      <c r="B62" s="42">
        <v>45536</v>
      </c>
      <c r="C62" s="41" t="s">
        <v>59</v>
      </c>
      <c r="D62" s="41" t="s">
        <v>118</v>
      </c>
      <c r="E62" s="27">
        <f>209794.19+773.5</f>
        <v>210567.69</v>
      </c>
      <c r="F62" s="26">
        <v>45565</v>
      </c>
      <c r="G62" s="43">
        <f>3740.6+14514</f>
        <v>18254.599999999999</v>
      </c>
      <c r="H62" s="27">
        <f t="shared" si="1"/>
        <v>192313.09</v>
      </c>
    </row>
    <row r="63" spans="1:8" ht="15" customHeight="1" x14ac:dyDescent="0.25">
      <c r="A63" s="41" t="s">
        <v>23</v>
      </c>
      <c r="B63" s="42">
        <v>45532</v>
      </c>
      <c r="C63" s="49" t="s">
        <v>15</v>
      </c>
      <c r="D63" s="41" t="s">
        <v>78</v>
      </c>
      <c r="E63" s="27">
        <f>614582.72-32806.43</f>
        <v>581776.28999999992</v>
      </c>
      <c r="F63" s="26">
        <v>45565</v>
      </c>
      <c r="G63" s="43">
        <f>110990.46+12968.08+5956.64</f>
        <v>129915.18000000001</v>
      </c>
      <c r="H63" s="27">
        <f t="shared" si="1"/>
        <v>451861.10999999993</v>
      </c>
    </row>
    <row r="64" spans="1:8" ht="15" customHeight="1" x14ac:dyDescent="0.25">
      <c r="A64" s="41" t="s">
        <v>24</v>
      </c>
      <c r="B64" s="42">
        <v>45530</v>
      </c>
      <c r="C64" s="49" t="s">
        <v>25</v>
      </c>
      <c r="D64" s="41" t="s">
        <v>98</v>
      </c>
      <c r="E64" s="25">
        <f>90363.67</f>
        <v>90363.67</v>
      </c>
      <c r="F64" s="26">
        <v>45596</v>
      </c>
      <c r="G64" s="29">
        <v>90363.67</v>
      </c>
      <c r="H64" s="25">
        <f t="shared" si="1"/>
        <v>0</v>
      </c>
    </row>
    <row r="65" spans="1:8" ht="22.9" customHeight="1" x14ac:dyDescent="0.25">
      <c r="A65" s="31" t="s">
        <v>26</v>
      </c>
      <c r="B65" s="31"/>
      <c r="C65" s="31"/>
      <c r="D65" s="31"/>
      <c r="E65" s="21">
        <f>SUM(E10:E64)</f>
        <v>19134340.449999996</v>
      </c>
      <c r="F65" s="21"/>
      <c r="G65" s="21">
        <f>SUM(G10:G64)</f>
        <v>3645714.48</v>
      </c>
      <c r="H65" s="21">
        <f>SUM(H10:H64)</f>
        <v>15488625.969999995</v>
      </c>
    </row>
    <row r="66" spans="1:8" x14ac:dyDescent="0.25">
      <c r="D66" s="12"/>
      <c r="G66" s="13"/>
    </row>
    <row r="67" spans="1:8" x14ac:dyDescent="0.25">
      <c r="D67" s="12"/>
      <c r="G67" s="13"/>
    </row>
    <row r="68" spans="1:8" x14ac:dyDescent="0.25">
      <c r="G68" s="13"/>
    </row>
    <row r="70" spans="1:8" x14ac:dyDescent="0.25">
      <c r="C70" s="14"/>
    </row>
    <row r="71" spans="1:8" x14ac:dyDescent="0.25">
      <c r="C71" s="12"/>
    </row>
  </sheetData>
  <sortState xmlns:xlrd2="http://schemas.microsoft.com/office/spreadsheetml/2017/richdata2" ref="A10:H64">
    <sortCondition ref="A10:A64"/>
  </sortState>
  <mergeCells count="4">
    <mergeCell ref="A3:H3"/>
    <mergeCell ref="A4:H4"/>
    <mergeCell ref="A5:H5"/>
    <mergeCell ref="A7:H7"/>
  </mergeCells>
  <pageMargins left="0.70866141732283472" right="0.39370078740157483" top="0.31496062992125984" bottom="0.46" header="0.15748031496062992" footer="0.24"/>
  <pageSetup scale="54" fitToWidth="0" fitToHeight="0" orientation="landscape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86186-2220-49A9-9523-D75F0AA2D651}">
  <dimension ref="A1:L389"/>
  <sheetViews>
    <sheetView topLeftCell="A76" workbookViewId="0">
      <selection activeCell="A87" sqref="A87:XFD87"/>
    </sheetView>
  </sheetViews>
  <sheetFormatPr baseColWidth="10" defaultRowHeight="15" x14ac:dyDescent="0.25"/>
  <cols>
    <col min="1" max="1" width="13.85546875" bestFit="1" customWidth="1"/>
    <col min="2" max="2" width="46.140625" style="3" bestFit="1" customWidth="1"/>
    <col min="3" max="3" width="40.5703125" style="3" bestFit="1" customWidth="1"/>
    <col min="4" max="4" width="22.140625" bestFit="1" customWidth="1"/>
    <col min="5" max="5" width="26.85546875" customWidth="1"/>
    <col min="6" max="6" width="13.140625" bestFit="1" customWidth="1"/>
    <col min="7" max="8" width="11.5703125" bestFit="1" customWidth="1"/>
  </cols>
  <sheetData>
    <row r="1" spans="1:12" x14ac:dyDescent="0.25">
      <c r="A1" s="1" t="s">
        <v>127</v>
      </c>
      <c r="B1" s="2" t="s">
        <v>128</v>
      </c>
      <c r="C1" s="2" t="s">
        <v>129</v>
      </c>
      <c r="D1" s="1" t="s">
        <v>130</v>
      </c>
      <c r="E1" s="1" t="s">
        <v>131</v>
      </c>
      <c r="F1" s="1" t="s">
        <v>132</v>
      </c>
      <c r="G1" s="1" t="s">
        <v>133</v>
      </c>
      <c r="H1" s="1" t="s">
        <v>134</v>
      </c>
      <c r="I1" s="1" t="s">
        <v>135</v>
      </c>
      <c r="J1" s="1" t="s">
        <v>136</v>
      </c>
      <c r="K1" s="1" t="s">
        <v>137</v>
      </c>
      <c r="L1" s="1" t="s">
        <v>138</v>
      </c>
    </row>
    <row r="2" spans="1:12" x14ac:dyDescent="0.25">
      <c r="A2" s="1" t="s">
        <v>139</v>
      </c>
      <c r="B2" s="2" t="s">
        <v>140</v>
      </c>
      <c r="C2" s="2" t="s">
        <v>141</v>
      </c>
      <c r="D2" s="1" t="s">
        <v>142</v>
      </c>
      <c r="E2" s="1" t="s">
        <v>143</v>
      </c>
      <c r="F2" s="1"/>
      <c r="G2" s="1"/>
      <c r="H2" s="1"/>
      <c r="I2" s="1"/>
      <c r="J2" s="1"/>
      <c r="K2" s="1"/>
      <c r="L2" s="1"/>
    </row>
    <row r="3" spans="1:12" x14ac:dyDescent="0.25">
      <c r="A3" s="1" t="s">
        <v>144</v>
      </c>
      <c r="B3" s="2">
        <v>0</v>
      </c>
      <c r="C3" s="2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/>
      <c r="K3" s="1"/>
      <c r="L3" s="1"/>
    </row>
    <row r="4" spans="1:12" x14ac:dyDescent="0.25">
      <c r="A4" s="1" t="s">
        <v>145</v>
      </c>
      <c r="B4" s="2" t="s">
        <v>146</v>
      </c>
      <c r="C4" s="2" t="s">
        <v>147</v>
      </c>
      <c r="D4" s="1" t="s">
        <v>148</v>
      </c>
      <c r="E4" s="1" t="s">
        <v>143</v>
      </c>
      <c r="F4" s="1"/>
      <c r="G4" s="1"/>
      <c r="H4" s="1"/>
      <c r="I4" s="1"/>
      <c r="J4" s="1"/>
      <c r="K4" s="1"/>
      <c r="L4" s="1"/>
    </row>
    <row r="5" spans="1:12" x14ac:dyDescent="0.25">
      <c r="A5" s="1" t="s">
        <v>144</v>
      </c>
      <c r="B5" s="2">
        <v>0</v>
      </c>
      <c r="C5" s="2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/>
      <c r="K5" s="1"/>
      <c r="L5" s="1"/>
    </row>
    <row r="6" spans="1:12" x14ac:dyDescent="0.25">
      <c r="A6" s="1" t="s">
        <v>149</v>
      </c>
      <c r="B6" s="2" t="s">
        <v>150</v>
      </c>
      <c r="C6" s="2" t="s">
        <v>147</v>
      </c>
      <c r="D6" s="1" t="s">
        <v>143</v>
      </c>
      <c r="E6" s="1"/>
      <c r="F6" s="1"/>
      <c r="G6" s="1"/>
      <c r="H6" s="1"/>
      <c r="I6" s="1"/>
      <c r="J6" s="1"/>
      <c r="K6" s="1"/>
      <c r="L6" s="1"/>
    </row>
    <row r="7" spans="1:12" x14ac:dyDescent="0.25">
      <c r="A7" s="1" t="s">
        <v>144</v>
      </c>
      <c r="B7" s="2">
        <v>0</v>
      </c>
      <c r="C7" s="2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/>
      <c r="K7" s="1"/>
      <c r="L7" s="1"/>
    </row>
    <row r="8" spans="1:12" x14ac:dyDescent="0.25">
      <c r="A8" s="1" t="s">
        <v>151</v>
      </c>
      <c r="B8" s="2" t="s">
        <v>152</v>
      </c>
      <c r="C8" s="2" t="s">
        <v>153</v>
      </c>
      <c r="D8" s="1" t="s">
        <v>154</v>
      </c>
      <c r="E8" s="1" t="s">
        <v>143</v>
      </c>
      <c r="F8" s="1"/>
      <c r="G8" s="1"/>
      <c r="H8" s="1"/>
      <c r="I8" s="1"/>
      <c r="J8" s="1"/>
      <c r="K8" s="1"/>
      <c r="L8" s="1"/>
    </row>
    <row r="9" spans="1:12" x14ac:dyDescent="0.25">
      <c r="A9" s="1" t="s">
        <v>144</v>
      </c>
      <c r="B9" s="2">
        <v>0</v>
      </c>
      <c r="C9" s="2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/>
      <c r="K9" s="1"/>
      <c r="L9" s="1"/>
    </row>
    <row r="10" spans="1:12" x14ac:dyDescent="0.25">
      <c r="A10" s="1" t="s">
        <v>155</v>
      </c>
      <c r="B10" s="2" t="s">
        <v>156</v>
      </c>
      <c r="C10" s="2" t="s">
        <v>157</v>
      </c>
      <c r="D10" s="1" t="s">
        <v>158</v>
      </c>
      <c r="E10" s="1" t="s">
        <v>143</v>
      </c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144</v>
      </c>
      <c r="B11" s="2">
        <v>0</v>
      </c>
      <c r="C11" s="2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/>
      <c r="K11" s="1"/>
      <c r="L11" s="1"/>
    </row>
    <row r="12" spans="1:12" x14ac:dyDescent="0.25">
      <c r="A12" s="1" t="s">
        <v>159</v>
      </c>
      <c r="B12" s="2" t="s">
        <v>160</v>
      </c>
      <c r="C12" s="2" t="s">
        <v>161</v>
      </c>
      <c r="D12" s="1" t="s">
        <v>162</v>
      </c>
      <c r="E12" s="1" t="s">
        <v>143</v>
      </c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144</v>
      </c>
      <c r="B13" s="2">
        <v>55686.400000000001</v>
      </c>
      <c r="C13" s="2">
        <v>0</v>
      </c>
      <c r="D13" s="1">
        <v>0</v>
      </c>
      <c r="E13" s="1">
        <v>0</v>
      </c>
      <c r="F13" s="1">
        <v>55686.400000000001</v>
      </c>
      <c r="G13" s="1">
        <v>0</v>
      </c>
      <c r="H13" s="1">
        <v>0</v>
      </c>
      <c r="I13" s="1">
        <v>0</v>
      </c>
      <c r="J13" s="1"/>
      <c r="K13" s="1"/>
      <c r="L13" s="1"/>
    </row>
    <row r="14" spans="1:12" x14ac:dyDescent="0.25">
      <c r="A14" s="1" t="s">
        <v>163</v>
      </c>
      <c r="B14" s="2" t="s">
        <v>164</v>
      </c>
      <c r="C14" s="2" t="s">
        <v>147</v>
      </c>
      <c r="D14" s="1" t="s">
        <v>165</v>
      </c>
      <c r="E14" s="1" t="s">
        <v>143</v>
      </c>
      <c r="F14" s="1"/>
      <c r="G14" s="1"/>
      <c r="H14" s="1"/>
      <c r="I14" s="1"/>
      <c r="J14" s="1"/>
      <c r="K14" s="1"/>
      <c r="L14" s="1"/>
    </row>
    <row r="15" spans="1:12" x14ac:dyDescent="0.25">
      <c r="A15" s="1" t="s">
        <v>144</v>
      </c>
      <c r="B15" s="2">
        <v>0</v>
      </c>
      <c r="C15" s="2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/>
      <c r="K15" s="1"/>
      <c r="L15" s="1"/>
    </row>
    <row r="16" spans="1:12" x14ac:dyDescent="0.25">
      <c r="A16" s="1" t="s">
        <v>166</v>
      </c>
      <c r="B16" s="2" t="s">
        <v>167</v>
      </c>
      <c r="C16" s="2" t="s">
        <v>147</v>
      </c>
      <c r="D16" s="1" t="s">
        <v>168</v>
      </c>
      <c r="E16" s="1" t="s">
        <v>143</v>
      </c>
      <c r="F16" s="1"/>
      <c r="G16" s="1"/>
      <c r="H16" s="1"/>
      <c r="I16" s="1"/>
      <c r="J16" s="1"/>
      <c r="K16" s="1"/>
      <c r="L16" s="1"/>
    </row>
    <row r="17" spans="1:9" x14ac:dyDescent="0.25">
      <c r="A17" s="1" t="s">
        <v>144</v>
      </c>
      <c r="B17" s="2">
        <v>0</v>
      </c>
      <c r="C17" s="2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x14ac:dyDescent="0.25">
      <c r="A18" s="1" t="s">
        <v>169</v>
      </c>
      <c r="B18" s="2" t="s">
        <v>170</v>
      </c>
      <c r="C18" s="2" t="s">
        <v>147</v>
      </c>
      <c r="D18" s="1" t="s">
        <v>143</v>
      </c>
      <c r="E18" s="1"/>
      <c r="F18" s="1"/>
      <c r="G18" s="1"/>
      <c r="H18" s="1"/>
      <c r="I18" s="1"/>
    </row>
    <row r="19" spans="1:9" x14ac:dyDescent="0.25">
      <c r="A19" s="1" t="s">
        <v>144</v>
      </c>
      <c r="B19" s="2">
        <v>0</v>
      </c>
      <c r="C19" s="2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x14ac:dyDescent="0.25">
      <c r="A20" s="1" t="s">
        <v>171</v>
      </c>
      <c r="B20" s="2" t="s">
        <v>172</v>
      </c>
      <c r="C20" s="2" t="s">
        <v>147</v>
      </c>
      <c r="D20" s="1" t="s">
        <v>173</v>
      </c>
      <c r="E20" s="1" t="s">
        <v>143</v>
      </c>
      <c r="F20" s="1"/>
      <c r="G20" s="1"/>
      <c r="H20" s="1"/>
      <c r="I20" s="1"/>
    </row>
    <row r="21" spans="1:9" x14ac:dyDescent="0.25">
      <c r="A21" s="1" t="s">
        <v>144</v>
      </c>
      <c r="B21" s="2">
        <v>0</v>
      </c>
      <c r="C21" s="2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1:9" x14ac:dyDescent="0.25">
      <c r="A22" s="1" t="s">
        <v>174</v>
      </c>
      <c r="B22" s="2" t="s">
        <v>175</v>
      </c>
      <c r="C22" s="2" t="s">
        <v>147</v>
      </c>
      <c r="D22" s="1" t="s">
        <v>143</v>
      </c>
      <c r="E22" s="1"/>
      <c r="F22" s="1"/>
      <c r="G22" s="1"/>
      <c r="H22" s="1"/>
      <c r="I22" s="1"/>
    </row>
    <row r="23" spans="1:9" x14ac:dyDescent="0.25">
      <c r="A23" s="1" t="s">
        <v>144</v>
      </c>
      <c r="B23" s="2">
        <v>358153.2</v>
      </c>
      <c r="C23" s="2">
        <v>174621.94</v>
      </c>
      <c r="D23" s="1">
        <v>183531.26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</row>
    <row r="24" spans="1:9" x14ac:dyDescent="0.25">
      <c r="A24" s="1" t="s">
        <v>176</v>
      </c>
      <c r="B24" s="2" t="s">
        <v>177</v>
      </c>
      <c r="C24" s="2" t="s">
        <v>147</v>
      </c>
      <c r="D24" s="1" t="s">
        <v>178</v>
      </c>
      <c r="E24" s="1" t="s">
        <v>143</v>
      </c>
      <c r="F24" s="1"/>
      <c r="G24" s="1"/>
      <c r="H24" s="1"/>
      <c r="I24" s="1"/>
    </row>
    <row r="25" spans="1:9" x14ac:dyDescent="0.25">
      <c r="A25" s="1" t="s">
        <v>144</v>
      </c>
      <c r="B25" s="2">
        <v>0</v>
      </c>
      <c r="C25" s="2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x14ac:dyDescent="0.25">
      <c r="A26" s="1" t="s">
        <v>179</v>
      </c>
      <c r="B26" s="2" t="s">
        <v>180</v>
      </c>
      <c r="C26" s="2" t="s">
        <v>147</v>
      </c>
      <c r="D26" s="1" t="s">
        <v>181</v>
      </c>
      <c r="E26" s="1" t="s">
        <v>143</v>
      </c>
      <c r="F26" s="1"/>
      <c r="G26" s="1"/>
      <c r="H26" s="1"/>
      <c r="I26" s="1"/>
    </row>
    <row r="27" spans="1:9" x14ac:dyDescent="0.25">
      <c r="A27" s="1" t="s">
        <v>144</v>
      </c>
      <c r="B27" s="2">
        <v>451861.11</v>
      </c>
      <c r="C27" s="2">
        <v>451861.11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x14ac:dyDescent="0.25">
      <c r="A28" s="1" t="s">
        <v>182</v>
      </c>
      <c r="B28" s="2" t="s">
        <v>183</v>
      </c>
      <c r="C28" s="2" t="s">
        <v>147</v>
      </c>
      <c r="D28" s="1" t="s">
        <v>184</v>
      </c>
      <c r="E28" s="1" t="s">
        <v>143</v>
      </c>
      <c r="F28" s="1"/>
      <c r="G28" s="1"/>
      <c r="H28" s="1"/>
      <c r="I28" s="1"/>
    </row>
    <row r="29" spans="1:9" s="34" customFormat="1" x14ac:dyDescent="0.25">
      <c r="A29" s="32" t="s">
        <v>144</v>
      </c>
      <c r="B29" s="33">
        <v>63955.59</v>
      </c>
      <c r="C29" s="33">
        <v>0</v>
      </c>
      <c r="D29" s="32">
        <v>0</v>
      </c>
      <c r="E29" s="32">
        <v>3271</v>
      </c>
      <c r="F29" s="32">
        <v>60684.59</v>
      </c>
      <c r="G29" s="32">
        <v>0</v>
      </c>
      <c r="H29" s="32">
        <v>0</v>
      </c>
      <c r="I29" s="32">
        <v>0</v>
      </c>
    </row>
    <row r="30" spans="1:9" x14ac:dyDescent="0.25">
      <c r="A30" s="1" t="s">
        <v>185</v>
      </c>
      <c r="B30" s="2" t="s">
        <v>186</v>
      </c>
      <c r="C30" s="2" t="s">
        <v>147</v>
      </c>
      <c r="D30" s="1" t="s">
        <v>187</v>
      </c>
      <c r="E30" s="1" t="s">
        <v>143</v>
      </c>
      <c r="F30" s="1"/>
      <c r="G30" s="1"/>
      <c r="H30" s="1"/>
      <c r="I30" s="1"/>
    </row>
    <row r="31" spans="1:9" x14ac:dyDescent="0.25">
      <c r="A31" s="1" t="s">
        <v>144</v>
      </c>
      <c r="B31" s="2">
        <v>0</v>
      </c>
      <c r="C31" s="2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 x14ac:dyDescent="0.25">
      <c r="A32" s="1" t="s">
        <v>188</v>
      </c>
      <c r="B32" s="2" t="s">
        <v>189</v>
      </c>
      <c r="C32" s="2" t="s">
        <v>147</v>
      </c>
      <c r="D32" s="1" t="s">
        <v>143</v>
      </c>
      <c r="E32" s="1"/>
      <c r="F32" s="1"/>
      <c r="G32" s="1"/>
      <c r="H32" s="1"/>
      <c r="I32" s="1"/>
    </row>
    <row r="33" spans="1:12" x14ac:dyDescent="0.25">
      <c r="A33" s="1" t="s">
        <v>144</v>
      </c>
      <c r="B33" s="2">
        <v>0</v>
      </c>
      <c r="C33" s="2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/>
      <c r="K33" s="1"/>
      <c r="L33" s="1"/>
    </row>
    <row r="34" spans="1:12" x14ac:dyDescent="0.25">
      <c r="A34" s="1" t="s">
        <v>190</v>
      </c>
      <c r="B34" s="2" t="s">
        <v>191</v>
      </c>
      <c r="C34" s="2" t="s">
        <v>147</v>
      </c>
      <c r="D34" s="1" t="s">
        <v>192</v>
      </c>
      <c r="E34" s="1" t="s">
        <v>143</v>
      </c>
      <c r="F34" s="1"/>
      <c r="G34" s="1"/>
      <c r="H34" s="1"/>
      <c r="I34" s="1"/>
      <c r="J34" s="1"/>
      <c r="K34" s="1"/>
      <c r="L34" s="1"/>
    </row>
    <row r="35" spans="1:12" x14ac:dyDescent="0.25">
      <c r="A35" s="1" t="s">
        <v>144</v>
      </c>
      <c r="B35" s="2">
        <v>0</v>
      </c>
      <c r="C35" s="2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/>
      <c r="K35" s="1"/>
      <c r="L35" s="1"/>
    </row>
    <row r="36" spans="1:12" x14ac:dyDescent="0.25">
      <c r="A36" s="1" t="s">
        <v>193</v>
      </c>
      <c r="B36" s="2" t="s">
        <v>194</v>
      </c>
      <c r="C36" s="2" t="s">
        <v>147</v>
      </c>
      <c r="D36" s="1" t="s">
        <v>195</v>
      </c>
      <c r="E36" s="1" t="s">
        <v>143</v>
      </c>
      <c r="F36" s="1"/>
      <c r="G36" s="1"/>
      <c r="H36" s="1"/>
      <c r="I36" s="1"/>
      <c r="J36" s="1"/>
      <c r="K36" s="1"/>
      <c r="L36" s="1"/>
    </row>
    <row r="37" spans="1:12" x14ac:dyDescent="0.25">
      <c r="A37" s="1" t="s">
        <v>144</v>
      </c>
      <c r="B37" s="2">
        <v>0</v>
      </c>
      <c r="C37" s="2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/>
      <c r="K37" s="1"/>
      <c r="L37" s="1"/>
    </row>
    <row r="38" spans="1:12" x14ac:dyDescent="0.25">
      <c r="A38" s="1" t="s">
        <v>196</v>
      </c>
      <c r="B38" s="2" t="s">
        <v>197</v>
      </c>
      <c r="C38" s="2" t="s">
        <v>147</v>
      </c>
      <c r="D38" s="1" t="s">
        <v>198</v>
      </c>
      <c r="E38" s="1" t="s">
        <v>143</v>
      </c>
      <c r="F38" s="1"/>
      <c r="G38" s="1"/>
      <c r="H38" s="1"/>
      <c r="I38" s="1"/>
      <c r="J38" s="1"/>
      <c r="K38" s="1"/>
      <c r="L38" s="1"/>
    </row>
    <row r="39" spans="1:12" x14ac:dyDescent="0.25">
      <c r="A39" s="1" t="s">
        <v>144</v>
      </c>
      <c r="B39" s="2">
        <v>0</v>
      </c>
      <c r="C39" s="2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/>
      <c r="K39" s="1"/>
      <c r="L39" s="1"/>
    </row>
    <row r="40" spans="1:12" x14ac:dyDescent="0.25">
      <c r="A40" s="1" t="s">
        <v>199</v>
      </c>
      <c r="B40" s="2" t="s">
        <v>200</v>
      </c>
      <c r="C40" s="2" t="s">
        <v>201</v>
      </c>
      <c r="D40" s="1" t="s">
        <v>202</v>
      </c>
      <c r="E40" s="1" t="s">
        <v>143</v>
      </c>
      <c r="F40" s="1"/>
      <c r="G40" s="1"/>
      <c r="H40" s="1"/>
      <c r="I40" s="1"/>
      <c r="J40" s="1"/>
      <c r="K40" s="1"/>
      <c r="L40" s="1"/>
    </row>
    <row r="41" spans="1:12" x14ac:dyDescent="0.25">
      <c r="A41" s="1" t="s">
        <v>144</v>
      </c>
      <c r="B41" s="2">
        <v>66709.820000000007</v>
      </c>
      <c r="C41" s="2">
        <v>66709.820000000007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/>
      <c r="K41" s="1"/>
      <c r="L41" s="1"/>
    </row>
    <row r="42" spans="1:12" x14ac:dyDescent="0.25">
      <c r="A42" s="1" t="s">
        <v>127</v>
      </c>
      <c r="B42" s="2" t="s">
        <v>128</v>
      </c>
      <c r="C42" s="2" t="s">
        <v>129</v>
      </c>
      <c r="D42" s="1" t="s">
        <v>130</v>
      </c>
      <c r="E42" s="1" t="s">
        <v>131</v>
      </c>
      <c r="F42" s="1" t="s">
        <v>132</v>
      </c>
      <c r="G42" s="1" t="s">
        <v>133</v>
      </c>
      <c r="H42" s="1" t="s">
        <v>134</v>
      </c>
      <c r="I42" s="1" t="s">
        <v>135</v>
      </c>
      <c r="J42" s="1" t="s">
        <v>136</v>
      </c>
      <c r="K42" s="1" t="s">
        <v>137</v>
      </c>
      <c r="L42" s="1" t="s">
        <v>138</v>
      </c>
    </row>
    <row r="43" spans="1:12" x14ac:dyDescent="0.25">
      <c r="A43" s="1" t="s">
        <v>203</v>
      </c>
      <c r="B43" s="2" t="s">
        <v>204</v>
      </c>
      <c r="C43" s="2" t="s">
        <v>147</v>
      </c>
      <c r="D43" s="1" t="s">
        <v>143</v>
      </c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 t="s">
        <v>144</v>
      </c>
      <c r="B44" s="2">
        <v>0</v>
      </c>
      <c r="C44" s="2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/>
      <c r="K44" s="1"/>
      <c r="L44" s="1"/>
    </row>
    <row r="45" spans="1:12" x14ac:dyDescent="0.25">
      <c r="A45" s="1" t="s">
        <v>205</v>
      </c>
      <c r="B45" s="2" t="s">
        <v>206</v>
      </c>
      <c r="C45" s="2" t="s">
        <v>207</v>
      </c>
      <c r="D45" s="1" t="s">
        <v>208</v>
      </c>
      <c r="E45" s="1" t="s">
        <v>143</v>
      </c>
      <c r="F45" s="1"/>
      <c r="G45" s="1"/>
      <c r="H45" s="1"/>
      <c r="I45" s="1"/>
      <c r="J45" s="1"/>
      <c r="K45" s="1"/>
      <c r="L45" s="1"/>
    </row>
    <row r="46" spans="1:12" x14ac:dyDescent="0.25">
      <c r="A46" s="1" t="s">
        <v>144</v>
      </c>
      <c r="B46" s="2">
        <v>0</v>
      </c>
      <c r="C46" s="2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/>
      <c r="K46" s="1"/>
      <c r="L46" s="1"/>
    </row>
    <row r="47" spans="1:12" x14ac:dyDescent="0.25">
      <c r="A47" s="1" t="s">
        <v>209</v>
      </c>
      <c r="B47" s="2" t="s">
        <v>210</v>
      </c>
      <c r="C47" s="2" t="s">
        <v>211</v>
      </c>
      <c r="D47" s="1" t="s">
        <v>212</v>
      </c>
      <c r="E47" s="1" t="s">
        <v>143</v>
      </c>
      <c r="F47" s="1"/>
      <c r="G47" s="1"/>
      <c r="H47" s="1"/>
      <c r="I47" s="1"/>
      <c r="J47" s="1"/>
      <c r="K47" s="1"/>
      <c r="L47" s="1"/>
    </row>
    <row r="48" spans="1:12" x14ac:dyDescent="0.25">
      <c r="A48" s="1" t="s">
        <v>144</v>
      </c>
      <c r="B48" s="2">
        <v>0</v>
      </c>
      <c r="C48" s="2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/>
      <c r="K48" s="1"/>
      <c r="L48" s="1"/>
    </row>
    <row r="49" spans="1:9" x14ac:dyDescent="0.25">
      <c r="A49" s="1" t="s">
        <v>213</v>
      </c>
      <c r="B49" s="2" t="s">
        <v>214</v>
      </c>
      <c r="C49" s="2" t="s">
        <v>215</v>
      </c>
      <c r="D49" s="1" t="s">
        <v>216</v>
      </c>
      <c r="E49" s="1" t="s">
        <v>143</v>
      </c>
      <c r="F49" s="1"/>
      <c r="G49" s="1"/>
      <c r="H49" s="1"/>
      <c r="I49" s="1"/>
    </row>
    <row r="50" spans="1:9" x14ac:dyDescent="0.25">
      <c r="A50" s="1" t="s">
        <v>144</v>
      </c>
      <c r="B50" s="2">
        <v>366217.51</v>
      </c>
      <c r="C50" s="2">
        <v>0</v>
      </c>
      <c r="D50" s="1">
        <v>0</v>
      </c>
      <c r="E50" s="1">
        <v>0</v>
      </c>
      <c r="F50" s="1">
        <v>366217.51</v>
      </c>
      <c r="G50" s="1">
        <v>0</v>
      </c>
      <c r="H50" s="1">
        <v>0</v>
      </c>
      <c r="I50" s="1">
        <v>0</v>
      </c>
    </row>
    <row r="51" spans="1:9" x14ac:dyDescent="0.25">
      <c r="A51" s="1" t="s">
        <v>217</v>
      </c>
      <c r="B51" s="2" t="s">
        <v>218</v>
      </c>
      <c r="C51" s="2" t="s">
        <v>147</v>
      </c>
      <c r="D51" s="1" t="s">
        <v>219</v>
      </c>
      <c r="E51" s="1" t="s">
        <v>143</v>
      </c>
      <c r="F51" s="1"/>
      <c r="G51" s="1"/>
      <c r="H51" s="1"/>
      <c r="I51" s="1"/>
    </row>
    <row r="52" spans="1:9" x14ac:dyDescent="0.25">
      <c r="A52" s="1" t="s">
        <v>144</v>
      </c>
      <c r="B52" s="2">
        <v>0</v>
      </c>
      <c r="C52" s="2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</row>
    <row r="53" spans="1:9" x14ac:dyDescent="0.25">
      <c r="A53" s="1" t="s">
        <v>220</v>
      </c>
      <c r="B53" s="2" t="s">
        <v>221</v>
      </c>
      <c r="C53" s="2" t="s">
        <v>222</v>
      </c>
      <c r="D53" s="1" t="s">
        <v>223</v>
      </c>
      <c r="E53" s="1" t="s">
        <v>143</v>
      </c>
      <c r="F53" s="1"/>
      <c r="G53" s="1"/>
      <c r="H53" s="1"/>
      <c r="I53" s="1"/>
    </row>
    <row r="54" spans="1:9" x14ac:dyDescent="0.25">
      <c r="A54" s="1" t="s">
        <v>144</v>
      </c>
      <c r="B54" s="2">
        <v>0</v>
      </c>
      <c r="C54" s="2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</row>
    <row r="55" spans="1:9" x14ac:dyDescent="0.25">
      <c r="A55" s="1" t="s">
        <v>224</v>
      </c>
      <c r="B55" s="2" t="s">
        <v>225</v>
      </c>
      <c r="C55" s="2" t="s">
        <v>147</v>
      </c>
      <c r="D55" s="1" t="s">
        <v>226</v>
      </c>
      <c r="E55" s="1" t="s">
        <v>143</v>
      </c>
      <c r="F55" s="1"/>
      <c r="G55" s="1"/>
      <c r="H55" s="1"/>
      <c r="I55" s="1"/>
    </row>
    <row r="56" spans="1:9" x14ac:dyDescent="0.25">
      <c r="A56" s="1" t="s">
        <v>144</v>
      </c>
      <c r="B56" s="2">
        <v>0</v>
      </c>
      <c r="C56" s="2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</row>
    <row r="57" spans="1:9" x14ac:dyDescent="0.25">
      <c r="A57" s="1" t="s">
        <v>227</v>
      </c>
      <c r="B57" s="2" t="s">
        <v>228</v>
      </c>
      <c r="C57" s="2" t="s">
        <v>147</v>
      </c>
      <c r="D57" s="1" t="s">
        <v>229</v>
      </c>
      <c r="E57" s="1" t="s">
        <v>143</v>
      </c>
      <c r="F57" s="1"/>
      <c r="G57" s="1"/>
      <c r="H57" s="1"/>
      <c r="I57" s="1"/>
    </row>
    <row r="58" spans="1:9" x14ac:dyDescent="0.25">
      <c r="A58" s="1" t="s">
        <v>144</v>
      </c>
      <c r="B58" s="2">
        <v>0</v>
      </c>
      <c r="C58" s="2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</row>
    <row r="59" spans="1:9" x14ac:dyDescent="0.25">
      <c r="A59" s="1" t="s">
        <v>230</v>
      </c>
      <c r="B59" s="2" t="s">
        <v>231</v>
      </c>
      <c r="C59" s="2" t="s">
        <v>232</v>
      </c>
      <c r="D59" s="1" t="s">
        <v>233</v>
      </c>
      <c r="E59" s="1" t="s">
        <v>143</v>
      </c>
      <c r="F59" s="1"/>
      <c r="G59" s="1"/>
      <c r="H59" s="1"/>
      <c r="I59" s="1"/>
    </row>
    <row r="60" spans="1:9" x14ac:dyDescent="0.25">
      <c r="A60" s="1" t="s">
        <v>144</v>
      </c>
      <c r="B60" s="2">
        <v>0</v>
      </c>
      <c r="C60" s="2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</row>
    <row r="61" spans="1:9" x14ac:dyDescent="0.25">
      <c r="A61" s="1" t="s">
        <v>234</v>
      </c>
      <c r="B61" s="2" t="s">
        <v>235</v>
      </c>
      <c r="C61" s="2" t="s">
        <v>236</v>
      </c>
      <c r="D61" s="1" t="s">
        <v>237</v>
      </c>
      <c r="E61" s="1" t="s">
        <v>143</v>
      </c>
      <c r="F61" s="1"/>
      <c r="G61" s="1"/>
      <c r="H61" s="1"/>
      <c r="I61" s="1"/>
    </row>
    <row r="62" spans="1:9" x14ac:dyDescent="0.25">
      <c r="A62" s="1" t="s">
        <v>144</v>
      </c>
      <c r="B62" s="2">
        <v>0</v>
      </c>
      <c r="C62" s="2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</row>
    <row r="63" spans="1:9" x14ac:dyDescent="0.25">
      <c r="A63" s="1" t="s">
        <v>238</v>
      </c>
      <c r="B63" s="2" t="s">
        <v>239</v>
      </c>
      <c r="C63" s="2" t="s">
        <v>147</v>
      </c>
      <c r="D63" s="1" t="s">
        <v>240</v>
      </c>
      <c r="E63" s="1" t="s">
        <v>143</v>
      </c>
      <c r="F63" s="1"/>
      <c r="G63" s="1"/>
      <c r="H63" s="1"/>
      <c r="I63" s="1"/>
    </row>
    <row r="64" spans="1:9" x14ac:dyDescent="0.25">
      <c r="A64" s="1" t="s">
        <v>144</v>
      </c>
      <c r="B64" s="2">
        <v>0</v>
      </c>
      <c r="C64" s="2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</row>
    <row r="65" spans="1:9" x14ac:dyDescent="0.25">
      <c r="A65" s="1" t="s">
        <v>241</v>
      </c>
      <c r="B65" s="2" t="s">
        <v>242</v>
      </c>
      <c r="C65" s="2" t="s">
        <v>147</v>
      </c>
      <c r="D65" s="1" t="s">
        <v>243</v>
      </c>
      <c r="E65" s="1" t="s">
        <v>143</v>
      </c>
      <c r="F65" s="1"/>
      <c r="G65" s="1"/>
      <c r="H65" s="1"/>
      <c r="I65" s="1"/>
    </row>
    <row r="66" spans="1:9" x14ac:dyDescent="0.25">
      <c r="A66" s="1" t="s">
        <v>144</v>
      </c>
      <c r="B66" s="2">
        <v>0</v>
      </c>
      <c r="C66" s="2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 x14ac:dyDescent="0.25">
      <c r="A67" s="1" t="s">
        <v>244</v>
      </c>
      <c r="B67" s="2" t="s">
        <v>245</v>
      </c>
      <c r="C67" s="2" t="s">
        <v>246</v>
      </c>
      <c r="D67" s="1" t="s">
        <v>247</v>
      </c>
      <c r="E67" s="1" t="s">
        <v>143</v>
      </c>
      <c r="F67" s="1"/>
      <c r="G67" s="1"/>
      <c r="H67" s="1"/>
      <c r="I67" s="1"/>
    </row>
    <row r="68" spans="1:9" x14ac:dyDescent="0.25">
      <c r="A68" s="1" t="s">
        <v>144</v>
      </c>
      <c r="B68" s="2">
        <v>0</v>
      </c>
      <c r="C68" s="2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</row>
    <row r="69" spans="1:9" x14ac:dyDescent="0.25">
      <c r="A69" s="1" t="s">
        <v>248</v>
      </c>
      <c r="B69" s="2" t="s">
        <v>249</v>
      </c>
      <c r="C69" s="2" t="s">
        <v>250</v>
      </c>
      <c r="D69" s="1" t="s">
        <v>251</v>
      </c>
      <c r="E69" s="1" t="s">
        <v>143</v>
      </c>
      <c r="F69" s="1"/>
      <c r="G69" s="1"/>
      <c r="H69" s="1"/>
      <c r="I69" s="1"/>
    </row>
    <row r="70" spans="1:9" x14ac:dyDescent="0.25">
      <c r="A70" s="1" t="s">
        <v>144</v>
      </c>
      <c r="B70" s="2">
        <v>0</v>
      </c>
      <c r="C70" s="2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</row>
    <row r="71" spans="1:9" x14ac:dyDescent="0.25">
      <c r="A71" s="1" t="s">
        <v>252</v>
      </c>
      <c r="B71" s="2" t="s">
        <v>253</v>
      </c>
      <c r="C71" s="2" t="s">
        <v>254</v>
      </c>
      <c r="D71" s="1" t="s">
        <v>255</v>
      </c>
      <c r="E71" s="1" t="s">
        <v>143</v>
      </c>
      <c r="F71" s="1"/>
      <c r="G71" s="1"/>
      <c r="H71" s="1"/>
      <c r="I71" s="1"/>
    </row>
    <row r="72" spans="1:9" x14ac:dyDescent="0.25">
      <c r="A72" s="1" t="s">
        <v>144</v>
      </c>
      <c r="B72" s="2">
        <v>0</v>
      </c>
      <c r="C72" s="2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</row>
    <row r="73" spans="1:9" x14ac:dyDescent="0.25">
      <c r="A73" s="1" t="s">
        <v>256</v>
      </c>
      <c r="B73" s="2" t="s">
        <v>257</v>
      </c>
      <c r="C73" s="2" t="s">
        <v>258</v>
      </c>
      <c r="D73" s="1" t="s">
        <v>259</v>
      </c>
      <c r="E73" s="1" t="s">
        <v>143</v>
      </c>
      <c r="F73" s="1"/>
      <c r="G73" s="1"/>
      <c r="H73" s="1"/>
      <c r="I73" s="1"/>
    </row>
    <row r="74" spans="1:9" x14ac:dyDescent="0.25">
      <c r="A74" s="1" t="s">
        <v>144</v>
      </c>
      <c r="B74" s="2">
        <v>0</v>
      </c>
      <c r="C74" s="2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</row>
    <row r="75" spans="1:9" x14ac:dyDescent="0.25">
      <c r="A75" s="1" t="s">
        <v>260</v>
      </c>
      <c r="B75" s="2" t="s">
        <v>261</v>
      </c>
      <c r="C75" s="2" t="s">
        <v>262</v>
      </c>
      <c r="D75" s="1" t="s">
        <v>263</v>
      </c>
      <c r="E75" s="1" t="s">
        <v>143</v>
      </c>
      <c r="F75" s="1"/>
      <c r="G75" s="1"/>
      <c r="H75" s="1"/>
      <c r="I75" s="1"/>
    </row>
    <row r="76" spans="1:9" x14ac:dyDescent="0.25">
      <c r="A76" s="1" t="s">
        <v>144</v>
      </c>
      <c r="B76" s="2">
        <v>0</v>
      </c>
      <c r="C76" s="2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</row>
    <row r="77" spans="1:9" x14ac:dyDescent="0.25">
      <c r="A77" s="1" t="s">
        <v>264</v>
      </c>
      <c r="B77" s="2" t="s">
        <v>265</v>
      </c>
      <c r="C77" s="2" t="s">
        <v>266</v>
      </c>
      <c r="D77" s="1" t="s">
        <v>267</v>
      </c>
      <c r="E77" s="1" t="s">
        <v>143</v>
      </c>
      <c r="F77" s="1"/>
      <c r="G77" s="1"/>
      <c r="H77" s="1"/>
      <c r="I77" s="1"/>
    </row>
    <row r="78" spans="1:9" x14ac:dyDescent="0.25">
      <c r="A78" s="1" t="s">
        <v>144</v>
      </c>
      <c r="B78" s="2">
        <v>0</v>
      </c>
      <c r="C78" s="2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</row>
    <row r="79" spans="1:9" x14ac:dyDescent="0.25">
      <c r="A79" s="1" t="s">
        <v>268</v>
      </c>
      <c r="B79" s="2" t="s">
        <v>269</v>
      </c>
      <c r="C79" s="2" t="s">
        <v>147</v>
      </c>
      <c r="D79" s="1" t="s">
        <v>270</v>
      </c>
      <c r="E79" s="1" t="s">
        <v>143</v>
      </c>
      <c r="F79" s="1"/>
      <c r="G79" s="1"/>
      <c r="H79" s="1"/>
      <c r="I79" s="1"/>
    </row>
    <row r="80" spans="1:9" x14ac:dyDescent="0.25">
      <c r="A80" s="1" t="s">
        <v>144</v>
      </c>
      <c r="B80" s="2">
        <v>0</v>
      </c>
      <c r="C80" s="2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</row>
    <row r="81" spans="1:12" x14ac:dyDescent="0.25">
      <c r="A81" s="1" t="s">
        <v>271</v>
      </c>
      <c r="B81" s="2" t="s">
        <v>272</v>
      </c>
      <c r="C81" s="2" t="s">
        <v>147</v>
      </c>
      <c r="D81" s="1" t="s">
        <v>273</v>
      </c>
      <c r="E81" s="1" t="s">
        <v>143</v>
      </c>
      <c r="F81" s="1"/>
      <c r="G81" s="1"/>
      <c r="H81" s="1"/>
      <c r="I81" s="1"/>
      <c r="J81" s="1"/>
      <c r="K81" s="1"/>
      <c r="L81" s="1"/>
    </row>
    <row r="82" spans="1:12" x14ac:dyDescent="0.25">
      <c r="A82" s="1" t="s">
        <v>144</v>
      </c>
      <c r="B82" s="2">
        <v>0</v>
      </c>
      <c r="C82" s="2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/>
      <c r="K82" s="1"/>
      <c r="L82" s="1"/>
    </row>
    <row r="83" spans="1:12" x14ac:dyDescent="0.25">
      <c r="A83" s="1" t="s">
        <v>127</v>
      </c>
      <c r="B83" s="2" t="s">
        <v>128</v>
      </c>
      <c r="C83" s="2" t="s">
        <v>129</v>
      </c>
      <c r="D83" s="1" t="s">
        <v>130</v>
      </c>
      <c r="E83" s="1" t="s">
        <v>131</v>
      </c>
      <c r="F83" s="1" t="s">
        <v>132</v>
      </c>
      <c r="G83" s="1" t="s">
        <v>133</v>
      </c>
      <c r="H83" s="1" t="s">
        <v>134</v>
      </c>
      <c r="I83" s="1" t="s">
        <v>135</v>
      </c>
      <c r="J83" s="1" t="s">
        <v>136</v>
      </c>
      <c r="K83" s="1" t="s">
        <v>137</v>
      </c>
      <c r="L83" s="1" t="s">
        <v>138</v>
      </c>
    </row>
    <row r="84" spans="1:12" x14ac:dyDescent="0.25">
      <c r="A84" s="1" t="s">
        <v>274</v>
      </c>
      <c r="B84" s="2" t="s">
        <v>275</v>
      </c>
      <c r="C84" s="2" t="s">
        <v>147</v>
      </c>
      <c r="D84" s="1" t="s">
        <v>276</v>
      </c>
      <c r="E84" s="1" t="s">
        <v>143</v>
      </c>
      <c r="F84" s="1"/>
      <c r="G84" s="1"/>
      <c r="H84" s="1"/>
      <c r="I84" s="1"/>
      <c r="J84" s="1"/>
      <c r="K84" s="1"/>
      <c r="L84" s="1"/>
    </row>
    <row r="85" spans="1:12" x14ac:dyDescent="0.25">
      <c r="A85" s="1" t="s">
        <v>144</v>
      </c>
      <c r="B85" s="2">
        <v>0</v>
      </c>
      <c r="C85" s="2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/>
      <c r="K85" s="1"/>
      <c r="L85" s="1"/>
    </row>
    <row r="86" spans="1:12" x14ac:dyDescent="0.25">
      <c r="A86" s="1" t="s">
        <v>277</v>
      </c>
      <c r="B86" s="2" t="s">
        <v>278</v>
      </c>
      <c r="C86" s="2" t="s">
        <v>147</v>
      </c>
      <c r="D86" s="1" t="s">
        <v>279</v>
      </c>
      <c r="E86" s="1" t="s">
        <v>143</v>
      </c>
      <c r="F86" s="1"/>
      <c r="G86" s="1"/>
      <c r="H86" s="1"/>
      <c r="I86" s="1"/>
      <c r="J86" s="1"/>
      <c r="K86" s="1"/>
      <c r="L86" s="1"/>
    </row>
    <row r="87" spans="1:12" x14ac:dyDescent="0.25">
      <c r="A87" s="1" t="s">
        <v>144</v>
      </c>
      <c r="B87" s="2">
        <v>142500</v>
      </c>
      <c r="C87" s="2">
        <v>0</v>
      </c>
      <c r="D87" s="1">
        <v>0</v>
      </c>
      <c r="E87" s="1">
        <v>142500</v>
      </c>
      <c r="F87" s="1">
        <v>0</v>
      </c>
      <c r="G87" s="1">
        <v>0</v>
      </c>
      <c r="H87" s="1">
        <v>0</v>
      </c>
      <c r="I87" s="1">
        <v>0</v>
      </c>
      <c r="J87" s="1"/>
      <c r="K87" s="1"/>
      <c r="L87" s="1"/>
    </row>
    <row r="88" spans="1:12" x14ac:dyDescent="0.25">
      <c r="A88" s="1" t="s">
        <v>280</v>
      </c>
      <c r="B88" s="2" t="s">
        <v>281</v>
      </c>
      <c r="C88" s="2" t="s">
        <v>147</v>
      </c>
      <c r="D88" s="1" t="s">
        <v>282</v>
      </c>
      <c r="E88" s="1" t="s">
        <v>143</v>
      </c>
      <c r="F88" s="1"/>
      <c r="G88" s="1"/>
      <c r="H88" s="1"/>
      <c r="I88" s="1"/>
      <c r="J88" s="1"/>
      <c r="K88" s="1"/>
      <c r="L88" s="1"/>
    </row>
    <row r="89" spans="1:12" x14ac:dyDescent="0.25">
      <c r="A89" s="1" t="s">
        <v>144</v>
      </c>
      <c r="B89" s="2">
        <v>0</v>
      </c>
      <c r="C89" s="2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/>
      <c r="K89" s="1"/>
      <c r="L89" s="1"/>
    </row>
    <row r="90" spans="1:12" x14ac:dyDescent="0.25">
      <c r="A90" s="1" t="s">
        <v>283</v>
      </c>
      <c r="B90" s="2" t="s">
        <v>284</v>
      </c>
      <c r="C90" s="2" t="s">
        <v>147</v>
      </c>
      <c r="D90" s="1" t="s">
        <v>285</v>
      </c>
      <c r="E90" s="1" t="s">
        <v>143</v>
      </c>
      <c r="F90" s="1"/>
      <c r="G90" s="1"/>
      <c r="H90" s="1"/>
      <c r="I90" s="1"/>
      <c r="J90" s="1"/>
      <c r="K90" s="1"/>
      <c r="L90" s="1"/>
    </row>
    <row r="91" spans="1:12" x14ac:dyDescent="0.25">
      <c r="A91" s="1" t="s">
        <v>144</v>
      </c>
      <c r="B91" s="2">
        <v>32657.45</v>
      </c>
      <c r="C91" s="2">
        <v>32657.45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/>
      <c r="K91" s="1"/>
      <c r="L91" s="1"/>
    </row>
    <row r="92" spans="1:12" x14ac:dyDescent="0.25">
      <c r="A92" s="1" t="s">
        <v>286</v>
      </c>
      <c r="B92" s="2" t="s">
        <v>287</v>
      </c>
      <c r="C92" s="2" t="s">
        <v>147</v>
      </c>
      <c r="D92" s="1" t="s">
        <v>288</v>
      </c>
      <c r="E92" s="1" t="s">
        <v>143</v>
      </c>
      <c r="F92" s="1"/>
      <c r="G92" s="1"/>
      <c r="H92" s="1"/>
      <c r="I92" s="1"/>
      <c r="J92" s="1"/>
      <c r="K92" s="1"/>
      <c r="L92" s="1"/>
    </row>
    <row r="93" spans="1:12" x14ac:dyDescent="0.25">
      <c r="A93" s="1" t="s">
        <v>144</v>
      </c>
      <c r="B93" s="2">
        <v>0</v>
      </c>
      <c r="C93" s="2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/>
      <c r="K93" s="1"/>
      <c r="L93" s="1"/>
    </row>
    <row r="94" spans="1:12" x14ac:dyDescent="0.25">
      <c r="A94" s="1" t="s">
        <v>289</v>
      </c>
      <c r="B94" s="2" t="s">
        <v>290</v>
      </c>
      <c r="C94" s="2" t="s">
        <v>147</v>
      </c>
      <c r="D94" s="1" t="s">
        <v>143</v>
      </c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 t="s">
        <v>144</v>
      </c>
      <c r="B95" s="2">
        <v>0</v>
      </c>
      <c r="C95" s="2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/>
      <c r="K95" s="1"/>
      <c r="L95" s="1"/>
    </row>
    <row r="96" spans="1:12" x14ac:dyDescent="0.25">
      <c r="A96" s="1" t="s">
        <v>291</v>
      </c>
      <c r="B96" s="2" t="s">
        <v>292</v>
      </c>
      <c r="C96" s="2" t="s">
        <v>147</v>
      </c>
      <c r="D96" s="1" t="s">
        <v>293</v>
      </c>
      <c r="E96" s="1" t="s">
        <v>143</v>
      </c>
      <c r="F96" s="1"/>
      <c r="G96" s="1"/>
      <c r="H96" s="1"/>
      <c r="I96" s="1"/>
      <c r="J96" s="1"/>
      <c r="K96" s="1"/>
      <c r="L96" s="1"/>
    </row>
    <row r="97" spans="1:9" x14ac:dyDescent="0.25">
      <c r="A97" s="1" t="s">
        <v>144</v>
      </c>
      <c r="B97" s="2">
        <v>0</v>
      </c>
      <c r="C97" s="2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</row>
    <row r="98" spans="1:9" x14ac:dyDescent="0.25">
      <c r="A98" s="1" t="s">
        <v>294</v>
      </c>
      <c r="B98" s="2" t="s">
        <v>295</v>
      </c>
      <c r="C98" s="2" t="s">
        <v>147</v>
      </c>
      <c r="D98" s="1" t="s">
        <v>296</v>
      </c>
      <c r="E98" s="1" t="s">
        <v>143</v>
      </c>
      <c r="F98" s="1"/>
      <c r="G98" s="1"/>
      <c r="H98" s="1"/>
      <c r="I98" s="1"/>
    </row>
    <row r="99" spans="1:9" x14ac:dyDescent="0.25">
      <c r="A99" s="1" t="s">
        <v>144</v>
      </c>
      <c r="B99" s="2">
        <v>0</v>
      </c>
      <c r="C99" s="2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</row>
    <row r="100" spans="1:9" x14ac:dyDescent="0.25">
      <c r="A100" s="1" t="s">
        <v>297</v>
      </c>
      <c r="B100" s="2" t="s">
        <v>298</v>
      </c>
      <c r="C100" s="2" t="s">
        <v>147</v>
      </c>
      <c r="D100" s="1" t="s">
        <v>143</v>
      </c>
      <c r="E100" s="1"/>
      <c r="F100" s="1"/>
      <c r="G100" s="1"/>
      <c r="H100" s="1"/>
      <c r="I100" s="1"/>
    </row>
    <row r="101" spans="1:9" x14ac:dyDescent="0.25">
      <c r="A101" s="1" t="s">
        <v>144</v>
      </c>
      <c r="B101" s="2">
        <v>0</v>
      </c>
      <c r="C101" s="2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</row>
    <row r="102" spans="1:9" x14ac:dyDescent="0.25">
      <c r="A102" s="1" t="s">
        <v>299</v>
      </c>
      <c r="B102" s="2" t="s">
        <v>300</v>
      </c>
      <c r="C102" s="2" t="s">
        <v>147</v>
      </c>
      <c r="D102" s="1" t="s">
        <v>301</v>
      </c>
      <c r="E102" s="1" t="s">
        <v>143</v>
      </c>
      <c r="F102" s="1"/>
      <c r="G102" s="1"/>
      <c r="H102" s="1"/>
      <c r="I102" s="1"/>
    </row>
    <row r="103" spans="1:9" x14ac:dyDescent="0.25">
      <c r="A103" s="1" t="s">
        <v>144</v>
      </c>
      <c r="B103" s="2">
        <v>0</v>
      </c>
      <c r="C103" s="2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</row>
    <row r="104" spans="1:9" x14ac:dyDescent="0.25">
      <c r="A104" s="1" t="s">
        <v>302</v>
      </c>
      <c r="B104" s="2" t="s">
        <v>303</v>
      </c>
      <c r="C104" s="2" t="s">
        <v>304</v>
      </c>
      <c r="D104" s="1" t="s">
        <v>305</v>
      </c>
      <c r="E104" s="1" t="s">
        <v>143</v>
      </c>
      <c r="F104" s="1"/>
      <c r="G104" s="1"/>
      <c r="H104" s="1"/>
      <c r="I104" s="1"/>
    </row>
    <row r="105" spans="1:9" x14ac:dyDescent="0.25">
      <c r="A105" s="1" t="s">
        <v>144</v>
      </c>
      <c r="B105" s="2">
        <v>198303.15</v>
      </c>
      <c r="C105" s="2">
        <v>0</v>
      </c>
      <c r="D105" s="1">
        <v>0</v>
      </c>
      <c r="E105" s="1">
        <v>197385.88</v>
      </c>
      <c r="F105" s="1">
        <v>917.27</v>
      </c>
      <c r="G105" s="1">
        <v>0</v>
      </c>
      <c r="H105" s="1">
        <v>0</v>
      </c>
      <c r="I105" s="1">
        <v>0</v>
      </c>
    </row>
    <row r="106" spans="1:9" x14ac:dyDescent="0.25">
      <c r="A106" s="1" t="s">
        <v>306</v>
      </c>
      <c r="B106" s="2" t="s">
        <v>307</v>
      </c>
      <c r="C106" s="2" t="s">
        <v>308</v>
      </c>
      <c r="D106" s="1" t="s">
        <v>309</v>
      </c>
      <c r="E106" s="1" t="s">
        <v>143</v>
      </c>
      <c r="F106" s="1"/>
      <c r="G106" s="1"/>
      <c r="H106" s="1"/>
      <c r="I106" s="1"/>
    </row>
    <row r="107" spans="1:9" x14ac:dyDescent="0.25">
      <c r="A107" s="1" t="s">
        <v>144</v>
      </c>
      <c r="B107" s="2">
        <v>0</v>
      </c>
      <c r="C107" s="2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</row>
    <row r="108" spans="1:9" x14ac:dyDescent="0.25">
      <c r="A108" s="1" t="s">
        <v>310</v>
      </c>
      <c r="B108" s="2" t="s">
        <v>311</v>
      </c>
      <c r="C108" s="2" t="s">
        <v>312</v>
      </c>
      <c r="D108" s="1" t="s">
        <v>313</v>
      </c>
      <c r="E108" s="1" t="s">
        <v>143</v>
      </c>
      <c r="F108" s="1"/>
      <c r="G108" s="1"/>
      <c r="H108" s="1"/>
      <c r="I108" s="1"/>
    </row>
    <row r="109" spans="1:9" x14ac:dyDescent="0.25">
      <c r="A109" s="1" t="s">
        <v>144</v>
      </c>
      <c r="B109" s="2">
        <v>0</v>
      </c>
      <c r="C109" s="2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</row>
    <row r="110" spans="1:9" x14ac:dyDescent="0.25">
      <c r="A110" s="1" t="s">
        <v>314</v>
      </c>
      <c r="B110" s="2" t="s">
        <v>315</v>
      </c>
      <c r="C110" s="2" t="s">
        <v>147</v>
      </c>
      <c r="D110" s="1" t="s">
        <v>316</v>
      </c>
      <c r="E110" s="1" t="s">
        <v>143</v>
      </c>
      <c r="F110" s="1"/>
      <c r="G110" s="1"/>
      <c r="H110" s="1"/>
      <c r="I110" s="1"/>
    </row>
    <row r="111" spans="1:9" x14ac:dyDescent="0.25">
      <c r="A111" s="1" t="s">
        <v>144</v>
      </c>
      <c r="B111" s="2">
        <v>0</v>
      </c>
      <c r="C111" s="2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</row>
    <row r="112" spans="1:9" x14ac:dyDescent="0.25">
      <c r="A112" s="1" t="s">
        <v>317</v>
      </c>
      <c r="B112" s="2" t="s">
        <v>318</v>
      </c>
      <c r="C112" s="2" t="s">
        <v>147</v>
      </c>
      <c r="D112" s="1" t="s">
        <v>148</v>
      </c>
      <c r="E112" s="1" t="s">
        <v>143</v>
      </c>
      <c r="F112" s="1"/>
      <c r="G112" s="1"/>
      <c r="H112" s="1"/>
      <c r="I112" s="1"/>
    </row>
    <row r="113" spans="1:12" x14ac:dyDescent="0.25">
      <c r="A113" s="1" t="s">
        <v>144</v>
      </c>
      <c r="B113" s="2">
        <v>0</v>
      </c>
      <c r="C113" s="2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/>
      <c r="K113" s="1"/>
      <c r="L113" s="1"/>
    </row>
    <row r="114" spans="1:12" x14ac:dyDescent="0.25">
      <c r="A114" s="1" t="s">
        <v>319</v>
      </c>
      <c r="B114" s="2" t="s">
        <v>320</v>
      </c>
      <c r="C114" s="2" t="s">
        <v>147</v>
      </c>
      <c r="D114" s="1" t="s">
        <v>321</v>
      </c>
      <c r="E114" s="1" t="s">
        <v>143</v>
      </c>
      <c r="F114" s="1"/>
      <c r="G114" s="1"/>
      <c r="H114" s="1"/>
      <c r="I114" s="1"/>
      <c r="J114" s="1"/>
      <c r="K114" s="1"/>
      <c r="L114" s="1"/>
    </row>
    <row r="115" spans="1:12" x14ac:dyDescent="0.25">
      <c r="A115" s="1" t="s">
        <v>144</v>
      </c>
      <c r="B115" s="2">
        <v>0</v>
      </c>
      <c r="C115" s="2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/>
      <c r="K115" s="1"/>
      <c r="L115" s="1"/>
    </row>
    <row r="116" spans="1:12" x14ac:dyDescent="0.25">
      <c r="A116" s="1" t="s">
        <v>322</v>
      </c>
      <c r="B116" s="2" t="s">
        <v>323</v>
      </c>
      <c r="C116" s="2" t="s">
        <v>147</v>
      </c>
      <c r="D116" s="1" t="s">
        <v>324</v>
      </c>
      <c r="E116" s="1" t="s">
        <v>143</v>
      </c>
      <c r="F116" s="1"/>
      <c r="G116" s="1"/>
      <c r="H116" s="1"/>
      <c r="I116" s="1"/>
      <c r="J116" s="1"/>
      <c r="K116" s="1"/>
      <c r="L116" s="1"/>
    </row>
    <row r="117" spans="1:12" x14ac:dyDescent="0.25">
      <c r="A117" s="1" t="s">
        <v>144</v>
      </c>
      <c r="B117" s="2">
        <v>0</v>
      </c>
      <c r="C117" s="2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/>
      <c r="K117" s="1"/>
      <c r="L117" s="1"/>
    </row>
    <row r="118" spans="1:12" x14ac:dyDescent="0.25">
      <c r="A118" s="1" t="s">
        <v>325</v>
      </c>
      <c r="B118" s="2" t="s">
        <v>326</v>
      </c>
      <c r="C118" s="2" t="s">
        <v>147</v>
      </c>
      <c r="D118" s="1" t="s">
        <v>327</v>
      </c>
      <c r="E118" s="1" t="s">
        <v>143</v>
      </c>
      <c r="F118" s="1"/>
      <c r="G118" s="1"/>
      <c r="H118" s="1"/>
      <c r="I118" s="1"/>
      <c r="J118" s="1"/>
      <c r="K118" s="1"/>
      <c r="L118" s="1"/>
    </row>
    <row r="119" spans="1:12" x14ac:dyDescent="0.25">
      <c r="A119" s="1" t="s">
        <v>144</v>
      </c>
      <c r="B119" s="2">
        <v>0</v>
      </c>
      <c r="C119" s="2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/>
      <c r="K119" s="1"/>
      <c r="L119" s="1"/>
    </row>
    <row r="120" spans="1:12" x14ac:dyDescent="0.25">
      <c r="A120" s="1" t="s">
        <v>328</v>
      </c>
      <c r="B120" s="2" t="s">
        <v>329</v>
      </c>
      <c r="C120" s="2" t="s">
        <v>147</v>
      </c>
      <c r="D120" s="1" t="s">
        <v>330</v>
      </c>
      <c r="E120" s="1" t="s">
        <v>143</v>
      </c>
      <c r="F120" s="1"/>
      <c r="G120" s="1"/>
      <c r="H120" s="1"/>
      <c r="I120" s="1"/>
      <c r="J120" s="1"/>
      <c r="K120" s="1"/>
      <c r="L120" s="1"/>
    </row>
    <row r="121" spans="1:12" x14ac:dyDescent="0.25">
      <c r="A121" s="1" t="s">
        <v>144</v>
      </c>
      <c r="B121" s="2">
        <v>0</v>
      </c>
      <c r="C121" s="2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/>
      <c r="K121" s="1"/>
      <c r="L121" s="1"/>
    </row>
    <row r="122" spans="1:12" x14ac:dyDescent="0.25">
      <c r="A122" s="1" t="s">
        <v>331</v>
      </c>
      <c r="B122" s="2" t="s">
        <v>332</v>
      </c>
      <c r="C122" s="2" t="s">
        <v>147</v>
      </c>
      <c r="D122" s="1" t="s">
        <v>333</v>
      </c>
      <c r="E122" s="1" t="s">
        <v>143</v>
      </c>
      <c r="F122" s="1"/>
      <c r="G122" s="1"/>
      <c r="H122" s="1"/>
      <c r="I122" s="1"/>
      <c r="J122" s="1"/>
      <c r="K122" s="1"/>
      <c r="L122" s="1"/>
    </row>
    <row r="123" spans="1:12" x14ac:dyDescent="0.25">
      <c r="A123" s="1" t="s">
        <v>144</v>
      </c>
      <c r="B123" s="2">
        <v>0</v>
      </c>
      <c r="C123" s="2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/>
      <c r="K123" s="1"/>
      <c r="L123" s="1"/>
    </row>
    <row r="124" spans="1:12" x14ac:dyDescent="0.25">
      <c r="A124" s="1" t="s">
        <v>127</v>
      </c>
      <c r="B124" s="2" t="s">
        <v>128</v>
      </c>
      <c r="C124" s="2" t="s">
        <v>129</v>
      </c>
      <c r="D124" s="1" t="s">
        <v>130</v>
      </c>
      <c r="E124" s="1" t="s">
        <v>131</v>
      </c>
      <c r="F124" s="1" t="s">
        <v>132</v>
      </c>
      <c r="G124" s="1" t="s">
        <v>133</v>
      </c>
      <c r="H124" s="1" t="s">
        <v>134</v>
      </c>
      <c r="I124" s="1" t="s">
        <v>135</v>
      </c>
      <c r="J124" s="1" t="s">
        <v>136</v>
      </c>
      <c r="K124" s="1" t="s">
        <v>137</v>
      </c>
      <c r="L124" s="1" t="s">
        <v>138</v>
      </c>
    </row>
    <row r="125" spans="1:12" x14ac:dyDescent="0.25">
      <c r="A125" s="1" t="s">
        <v>334</v>
      </c>
      <c r="B125" s="2" t="s">
        <v>335</v>
      </c>
      <c r="C125" s="2" t="s">
        <v>147</v>
      </c>
      <c r="D125" s="1" t="s">
        <v>143</v>
      </c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" t="s">
        <v>144</v>
      </c>
      <c r="B126" s="2">
        <v>87736.3</v>
      </c>
      <c r="C126" s="2">
        <v>85812.55</v>
      </c>
      <c r="D126" s="1">
        <v>1923.75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/>
      <c r="K126" s="1"/>
      <c r="L126" s="1"/>
    </row>
    <row r="127" spans="1:12" x14ac:dyDescent="0.25">
      <c r="A127" s="1" t="s">
        <v>336</v>
      </c>
      <c r="B127" s="2" t="s">
        <v>337</v>
      </c>
      <c r="C127" s="2" t="s">
        <v>147</v>
      </c>
      <c r="D127" s="1" t="s">
        <v>338</v>
      </c>
      <c r="E127" s="1" t="s">
        <v>143</v>
      </c>
      <c r="F127" s="1"/>
      <c r="G127" s="1"/>
      <c r="H127" s="1"/>
      <c r="I127" s="1"/>
      <c r="J127" s="1"/>
      <c r="K127" s="1"/>
      <c r="L127" s="1"/>
    </row>
    <row r="128" spans="1:12" x14ac:dyDescent="0.25">
      <c r="A128" s="1" t="s">
        <v>144</v>
      </c>
      <c r="B128" s="2">
        <v>0</v>
      </c>
      <c r="C128" s="2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/>
      <c r="K128" s="1"/>
      <c r="L128" s="1"/>
    </row>
    <row r="129" spans="1:9" x14ac:dyDescent="0.25">
      <c r="A129" s="1" t="s">
        <v>339</v>
      </c>
      <c r="B129" s="2" t="s">
        <v>340</v>
      </c>
      <c r="C129" s="2" t="s">
        <v>147</v>
      </c>
      <c r="D129" s="1" t="s">
        <v>341</v>
      </c>
      <c r="E129" s="1" t="s">
        <v>143</v>
      </c>
      <c r="F129" s="1"/>
      <c r="G129" s="1"/>
      <c r="H129" s="1"/>
      <c r="I129" s="1"/>
    </row>
    <row r="130" spans="1:9" x14ac:dyDescent="0.25">
      <c r="A130" s="1" t="s">
        <v>144</v>
      </c>
      <c r="B130" s="2">
        <v>0</v>
      </c>
      <c r="C130" s="2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</row>
    <row r="131" spans="1:9" x14ac:dyDescent="0.25">
      <c r="A131" s="1" t="s">
        <v>342</v>
      </c>
      <c r="B131" s="2" t="s">
        <v>343</v>
      </c>
      <c r="C131" s="2" t="s">
        <v>147</v>
      </c>
      <c r="D131" s="1" t="s">
        <v>143</v>
      </c>
      <c r="E131" s="1"/>
      <c r="F131" s="1"/>
      <c r="G131" s="1"/>
      <c r="H131" s="1"/>
      <c r="I131" s="1"/>
    </row>
    <row r="132" spans="1:9" x14ac:dyDescent="0.25">
      <c r="A132" s="1" t="s">
        <v>144</v>
      </c>
      <c r="B132" s="2">
        <v>0</v>
      </c>
      <c r="C132" s="2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</row>
    <row r="133" spans="1:9" x14ac:dyDescent="0.25">
      <c r="A133" s="1" t="s">
        <v>344</v>
      </c>
      <c r="B133" s="2" t="s">
        <v>345</v>
      </c>
      <c r="C133" s="2" t="s">
        <v>147</v>
      </c>
      <c r="D133" s="1" t="s">
        <v>346</v>
      </c>
      <c r="E133" s="1" t="s">
        <v>143</v>
      </c>
      <c r="F133" s="1"/>
      <c r="G133" s="1"/>
      <c r="H133" s="1"/>
      <c r="I133" s="1"/>
    </row>
    <row r="134" spans="1:9" x14ac:dyDescent="0.25">
      <c r="A134" s="1" t="s">
        <v>144</v>
      </c>
      <c r="B134" s="2">
        <v>0</v>
      </c>
      <c r="C134" s="2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</row>
    <row r="135" spans="1:9" x14ac:dyDescent="0.25">
      <c r="A135" s="1" t="s">
        <v>347</v>
      </c>
      <c r="B135" s="2" t="s">
        <v>348</v>
      </c>
      <c r="C135" s="2" t="s">
        <v>147</v>
      </c>
      <c r="D135" s="1" t="s">
        <v>349</v>
      </c>
      <c r="E135" s="1" t="s">
        <v>143</v>
      </c>
      <c r="F135" s="1"/>
      <c r="G135" s="1"/>
      <c r="H135" s="1"/>
      <c r="I135" s="1"/>
    </row>
    <row r="136" spans="1:9" x14ac:dyDescent="0.25">
      <c r="A136" s="1" t="s">
        <v>144</v>
      </c>
      <c r="B136" s="2">
        <v>0</v>
      </c>
      <c r="C136" s="2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</row>
    <row r="137" spans="1:9" x14ac:dyDescent="0.25">
      <c r="A137" s="1" t="s">
        <v>350</v>
      </c>
      <c r="B137" s="2" t="s">
        <v>351</v>
      </c>
      <c r="C137" s="2" t="s">
        <v>147</v>
      </c>
      <c r="D137" s="1" t="s">
        <v>143</v>
      </c>
      <c r="E137" s="1"/>
      <c r="F137" s="1"/>
      <c r="G137" s="1"/>
      <c r="H137" s="1"/>
      <c r="I137" s="1"/>
    </row>
    <row r="138" spans="1:9" x14ac:dyDescent="0.25">
      <c r="A138" s="1" t="s">
        <v>144</v>
      </c>
      <c r="B138" s="2">
        <v>0</v>
      </c>
      <c r="C138" s="2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</row>
    <row r="139" spans="1:9" x14ac:dyDescent="0.25">
      <c r="A139" s="1" t="s">
        <v>352</v>
      </c>
      <c r="B139" s="2" t="s">
        <v>353</v>
      </c>
      <c r="C139" s="2" t="s">
        <v>147</v>
      </c>
      <c r="D139" s="1" t="s">
        <v>354</v>
      </c>
      <c r="E139" s="1" t="s">
        <v>143</v>
      </c>
      <c r="F139" s="1"/>
      <c r="G139" s="1"/>
      <c r="H139" s="1"/>
      <c r="I139" s="1"/>
    </row>
    <row r="140" spans="1:9" x14ac:dyDescent="0.25">
      <c r="A140" s="1" t="s">
        <v>144</v>
      </c>
      <c r="B140" s="2">
        <v>0</v>
      </c>
      <c r="C140" s="2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</row>
    <row r="141" spans="1:9" x14ac:dyDescent="0.25">
      <c r="A141" s="1" t="s">
        <v>355</v>
      </c>
      <c r="B141" s="2" t="s">
        <v>356</v>
      </c>
      <c r="C141" s="2" t="s">
        <v>147</v>
      </c>
      <c r="D141" s="1" t="s">
        <v>143</v>
      </c>
      <c r="E141" s="1"/>
      <c r="F141" s="1"/>
      <c r="G141" s="1"/>
      <c r="H141" s="1"/>
      <c r="I141" s="1"/>
    </row>
    <row r="142" spans="1:9" x14ac:dyDescent="0.25">
      <c r="A142" s="1" t="s">
        <v>144</v>
      </c>
      <c r="B142" s="2">
        <v>0</v>
      </c>
      <c r="C142" s="2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</row>
    <row r="143" spans="1:9" x14ac:dyDescent="0.25">
      <c r="A143" s="1" t="s">
        <v>357</v>
      </c>
      <c r="B143" s="2" t="s">
        <v>358</v>
      </c>
      <c r="C143" s="2" t="s">
        <v>147</v>
      </c>
      <c r="D143" s="1" t="s">
        <v>143</v>
      </c>
      <c r="E143" s="1"/>
      <c r="F143" s="1"/>
      <c r="G143" s="1"/>
      <c r="H143" s="1"/>
      <c r="I143" s="1"/>
    </row>
    <row r="144" spans="1:9" x14ac:dyDescent="0.25">
      <c r="A144" s="1" t="s">
        <v>144</v>
      </c>
      <c r="B144" s="2">
        <v>84332.46</v>
      </c>
      <c r="C144" s="2">
        <v>84332.46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</row>
    <row r="145" spans="1:9" x14ac:dyDescent="0.25">
      <c r="A145" s="1" t="s">
        <v>359</v>
      </c>
      <c r="B145" s="2" t="s">
        <v>360</v>
      </c>
      <c r="C145" s="2" t="s">
        <v>147</v>
      </c>
      <c r="D145" s="1" t="s">
        <v>143</v>
      </c>
      <c r="E145" s="1"/>
      <c r="F145" s="1"/>
      <c r="G145" s="1"/>
      <c r="H145" s="1"/>
      <c r="I145" s="1"/>
    </row>
    <row r="146" spans="1:9" x14ac:dyDescent="0.25">
      <c r="A146" s="1" t="s">
        <v>144</v>
      </c>
      <c r="B146" s="2">
        <v>0</v>
      </c>
      <c r="C146" s="2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</row>
    <row r="147" spans="1:9" x14ac:dyDescent="0.25">
      <c r="A147" s="1" t="s">
        <v>361</v>
      </c>
      <c r="B147" s="2" t="s">
        <v>362</v>
      </c>
      <c r="C147" s="2" t="s">
        <v>147</v>
      </c>
      <c r="D147" s="1" t="s">
        <v>363</v>
      </c>
      <c r="E147" s="1" t="s">
        <v>143</v>
      </c>
      <c r="F147" s="1"/>
      <c r="G147" s="1"/>
      <c r="H147" s="1"/>
      <c r="I147" s="1"/>
    </row>
    <row r="148" spans="1:9" x14ac:dyDescent="0.25">
      <c r="A148" s="1" t="s">
        <v>144</v>
      </c>
      <c r="B148" s="2">
        <v>176410.89</v>
      </c>
      <c r="C148" s="2">
        <v>176410.89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</row>
    <row r="149" spans="1:9" x14ac:dyDescent="0.25">
      <c r="A149" s="1" t="s">
        <v>364</v>
      </c>
      <c r="B149" s="2" t="s">
        <v>365</v>
      </c>
      <c r="C149" s="2" t="s">
        <v>366</v>
      </c>
      <c r="D149" s="1" t="s">
        <v>367</v>
      </c>
      <c r="E149" s="1" t="s">
        <v>143</v>
      </c>
      <c r="F149" s="1"/>
      <c r="G149" s="1"/>
      <c r="H149" s="1"/>
      <c r="I149" s="1"/>
    </row>
    <row r="150" spans="1:9" x14ac:dyDescent="0.25">
      <c r="A150" s="1" t="s">
        <v>144</v>
      </c>
      <c r="B150" s="2">
        <v>0</v>
      </c>
      <c r="C150" s="2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</row>
    <row r="151" spans="1:9" x14ac:dyDescent="0.25">
      <c r="A151" s="1" t="s">
        <v>368</v>
      </c>
      <c r="B151" s="2" t="s">
        <v>369</v>
      </c>
      <c r="C151" s="2" t="s">
        <v>147</v>
      </c>
      <c r="D151" s="1" t="s">
        <v>370</v>
      </c>
      <c r="E151" s="1" t="s">
        <v>143</v>
      </c>
      <c r="F151" s="1"/>
      <c r="G151" s="1"/>
      <c r="H151" s="1"/>
      <c r="I151" s="1"/>
    </row>
    <row r="152" spans="1:9" x14ac:dyDescent="0.25">
      <c r="A152" s="1" t="s">
        <v>144</v>
      </c>
      <c r="B152" s="2">
        <v>0</v>
      </c>
      <c r="C152" s="2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</row>
    <row r="153" spans="1:9" x14ac:dyDescent="0.25">
      <c r="A153" s="1" t="s">
        <v>371</v>
      </c>
      <c r="B153" s="2" t="s">
        <v>372</v>
      </c>
      <c r="C153" s="2" t="s">
        <v>147</v>
      </c>
      <c r="D153" s="1" t="s">
        <v>373</v>
      </c>
      <c r="E153" s="1" t="s">
        <v>143</v>
      </c>
      <c r="F153" s="1"/>
      <c r="G153" s="1"/>
      <c r="H153" s="1"/>
      <c r="I153" s="1"/>
    </row>
    <row r="154" spans="1:9" x14ac:dyDescent="0.25">
      <c r="A154" s="1" t="s">
        <v>144</v>
      </c>
      <c r="B154" s="2">
        <v>0</v>
      </c>
      <c r="C154" s="2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</row>
    <row r="155" spans="1:9" x14ac:dyDescent="0.25">
      <c r="A155" s="1" t="s">
        <v>374</v>
      </c>
      <c r="B155" s="2" t="s">
        <v>375</v>
      </c>
      <c r="C155" s="2" t="s">
        <v>147</v>
      </c>
      <c r="D155" s="1" t="s">
        <v>376</v>
      </c>
      <c r="E155" s="1" t="s">
        <v>143</v>
      </c>
      <c r="F155" s="1"/>
      <c r="G155" s="1"/>
      <c r="H155" s="1"/>
      <c r="I155" s="1"/>
    </row>
    <row r="156" spans="1:9" x14ac:dyDescent="0.25">
      <c r="A156" s="1" t="s">
        <v>144</v>
      </c>
      <c r="B156" s="2">
        <v>0</v>
      </c>
      <c r="C156" s="2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</row>
    <row r="157" spans="1:9" x14ac:dyDescent="0.25">
      <c r="A157" s="1" t="s">
        <v>377</v>
      </c>
      <c r="B157" s="2" t="s">
        <v>378</v>
      </c>
      <c r="C157" s="2" t="s">
        <v>379</v>
      </c>
      <c r="D157" s="1" t="s">
        <v>143</v>
      </c>
      <c r="E157" s="1"/>
      <c r="F157" s="1"/>
      <c r="G157" s="1"/>
      <c r="H157" s="1"/>
      <c r="I157" s="1"/>
    </row>
    <row r="158" spans="1:9" x14ac:dyDescent="0.25">
      <c r="A158" s="1" t="s">
        <v>144</v>
      </c>
      <c r="B158" s="2">
        <v>0</v>
      </c>
      <c r="C158" s="2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</row>
    <row r="159" spans="1:9" x14ac:dyDescent="0.25">
      <c r="A159" s="1" t="s">
        <v>380</v>
      </c>
      <c r="B159" s="2" t="s">
        <v>381</v>
      </c>
      <c r="C159" s="2" t="s">
        <v>147</v>
      </c>
      <c r="D159" s="1" t="s">
        <v>382</v>
      </c>
      <c r="E159" s="1" t="s">
        <v>143</v>
      </c>
      <c r="F159" s="1"/>
      <c r="G159" s="1"/>
      <c r="H159" s="1"/>
      <c r="I159" s="1"/>
    </row>
    <row r="160" spans="1:9" x14ac:dyDescent="0.25">
      <c r="A160" s="1" t="s">
        <v>144</v>
      </c>
      <c r="B160" s="2">
        <v>28500</v>
      </c>
      <c r="C160" s="2">
        <v>6545.13</v>
      </c>
      <c r="D160" s="1">
        <v>-6545.13</v>
      </c>
      <c r="E160" s="1">
        <v>28500</v>
      </c>
      <c r="F160" s="1">
        <v>0</v>
      </c>
      <c r="G160" s="1">
        <v>0</v>
      </c>
      <c r="H160" s="1">
        <v>0</v>
      </c>
      <c r="I160" s="1">
        <v>0</v>
      </c>
    </row>
    <row r="161" spans="1:12" x14ac:dyDescent="0.25">
      <c r="A161" s="1" t="s">
        <v>383</v>
      </c>
      <c r="B161" s="2" t="s">
        <v>384</v>
      </c>
      <c r="C161" s="2" t="s">
        <v>385</v>
      </c>
      <c r="D161" s="1" t="s">
        <v>386</v>
      </c>
      <c r="E161" s="1" t="s">
        <v>143</v>
      </c>
      <c r="F161" s="1"/>
      <c r="G161" s="1"/>
      <c r="H161" s="1"/>
      <c r="I161" s="1"/>
      <c r="J161" s="1"/>
      <c r="K161" s="1"/>
      <c r="L161" s="1"/>
    </row>
    <row r="162" spans="1:12" x14ac:dyDescent="0.25">
      <c r="A162" s="1" t="s">
        <v>144</v>
      </c>
      <c r="B162" s="2">
        <v>0</v>
      </c>
      <c r="C162" s="2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/>
      <c r="K162" s="1"/>
      <c r="L162" s="1"/>
    </row>
    <row r="163" spans="1:12" x14ac:dyDescent="0.25">
      <c r="A163" s="1" t="s">
        <v>387</v>
      </c>
      <c r="B163" s="2" t="s">
        <v>388</v>
      </c>
      <c r="C163" s="2" t="s">
        <v>147</v>
      </c>
      <c r="D163" s="1" t="s">
        <v>389</v>
      </c>
      <c r="E163" s="1" t="s">
        <v>143</v>
      </c>
      <c r="F163" s="1"/>
      <c r="G163" s="1"/>
      <c r="H163" s="1"/>
      <c r="I163" s="1"/>
      <c r="J163" s="1"/>
      <c r="K163" s="1"/>
      <c r="L163" s="1"/>
    </row>
    <row r="164" spans="1:12" x14ac:dyDescent="0.25">
      <c r="A164" s="1" t="s">
        <v>144</v>
      </c>
      <c r="B164" s="2">
        <v>0</v>
      </c>
      <c r="C164" s="2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/>
      <c r="K164" s="1"/>
      <c r="L164" s="1"/>
    </row>
    <row r="165" spans="1:12" x14ac:dyDescent="0.25">
      <c r="A165" s="1" t="s">
        <v>127</v>
      </c>
      <c r="B165" s="2" t="s">
        <v>128</v>
      </c>
      <c r="C165" s="2" t="s">
        <v>129</v>
      </c>
      <c r="D165" s="1" t="s">
        <v>130</v>
      </c>
      <c r="E165" s="1" t="s">
        <v>131</v>
      </c>
      <c r="F165" s="1" t="s">
        <v>132</v>
      </c>
      <c r="G165" s="1" t="s">
        <v>133</v>
      </c>
      <c r="H165" s="1" t="s">
        <v>134</v>
      </c>
      <c r="I165" s="1" t="s">
        <v>135</v>
      </c>
      <c r="J165" s="1" t="s">
        <v>136</v>
      </c>
      <c r="K165" s="1" t="s">
        <v>137</v>
      </c>
      <c r="L165" s="1" t="s">
        <v>138</v>
      </c>
    </row>
    <row r="166" spans="1:12" x14ac:dyDescent="0.25">
      <c r="A166" s="1" t="s">
        <v>390</v>
      </c>
      <c r="B166" s="2" t="s">
        <v>391</v>
      </c>
      <c r="C166" s="2" t="s">
        <v>392</v>
      </c>
      <c r="D166" s="1" t="s">
        <v>393</v>
      </c>
      <c r="E166" s="1" t="s">
        <v>143</v>
      </c>
      <c r="F166" s="1"/>
      <c r="G166" s="1"/>
      <c r="H166" s="1"/>
      <c r="I166" s="1"/>
      <c r="J166" s="1"/>
      <c r="K166" s="1"/>
      <c r="L166" s="1"/>
    </row>
    <row r="167" spans="1:12" x14ac:dyDescent="0.25">
      <c r="A167" s="1" t="s">
        <v>144</v>
      </c>
      <c r="B167" s="2">
        <v>0</v>
      </c>
      <c r="C167" s="2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/>
      <c r="K167" s="1"/>
      <c r="L167" s="1"/>
    </row>
    <row r="168" spans="1:12" x14ac:dyDescent="0.25">
      <c r="A168" s="1" t="s">
        <v>394</v>
      </c>
      <c r="B168" s="2" t="s">
        <v>395</v>
      </c>
      <c r="C168" s="2" t="s">
        <v>147</v>
      </c>
      <c r="D168" s="1" t="s">
        <v>143</v>
      </c>
      <c r="E168" s="1"/>
      <c r="F168" s="1"/>
      <c r="G168" s="1"/>
      <c r="H168" s="1"/>
      <c r="I168" s="1"/>
      <c r="J168" s="1"/>
      <c r="K168" s="1"/>
      <c r="L168" s="1"/>
    </row>
    <row r="169" spans="1:12" x14ac:dyDescent="0.25">
      <c r="A169" s="1" t="s">
        <v>144</v>
      </c>
      <c r="B169" s="2">
        <v>911372</v>
      </c>
      <c r="C169" s="2">
        <v>0</v>
      </c>
      <c r="D169" s="1">
        <v>0</v>
      </c>
      <c r="E169" s="1">
        <v>0</v>
      </c>
      <c r="F169" s="1">
        <v>911372</v>
      </c>
      <c r="G169" s="1">
        <v>0</v>
      </c>
      <c r="H169" s="1">
        <v>0</v>
      </c>
      <c r="I169" s="1">
        <v>0</v>
      </c>
      <c r="J169" s="1"/>
      <c r="K169" s="1"/>
      <c r="L169" s="1"/>
    </row>
    <row r="170" spans="1:12" x14ac:dyDescent="0.25">
      <c r="A170" s="1" t="s">
        <v>396</v>
      </c>
      <c r="B170" s="2" t="s">
        <v>397</v>
      </c>
      <c r="C170" s="2" t="s">
        <v>147</v>
      </c>
      <c r="D170" s="1" t="s">
        <v>143</v>
      </c>
      <c r="E170" s="1"/>
      <c r="F170" s="1"/>
      <c r="G170" s="1"/>
      <c r="H170" s="1"/>
      <c r="I170" s="1"/>
      <c r="J170" s="1"/>
      <c r="K170" s="1"/>
      <c r="L170" s="1"/>
    </row>
    <row r="171" spans="1:12" x14ac:dyDescent="0.25">
      <c r="A171" s="1" t="s">
        <v>144</v>
      </c>
      <c r="B171" s="2">
        <v>866271.18</v>
      </c>
      <c r="C171" s="2">
        <v>0</v>
      </c>
      <c r="D171" s="1">
        <v>0</v>
      </c>
      <c r="E171" s="1">
        <v>0</v>
      </c>
      <c r="F171" s="1">
        <v>866271.18</v>
      </c>
      <c r="G171" s="1">
        <v>0</v>
      </c>
      <c r="H171" s="1">
        <v>0</v>
      </c>
      <c r="I171" s="1">
        <v>0</v>
      </c>
      <c r="J171" s="1"/>
      <c r="K171" s="1"/>
      <c r="L171" s="1"/>
    </row>
    <row r="172" spans="1:12" x14ac:dyDescent="0.25">
      <c r="A172" s="1" t="s">
        <v>398</v>
      </c>
      <c r="B172" s="2" t="s">
        <v>399</v>
      </c>
      <c r="C172" s="2" t="s">
        <v>400</v>
      </c>
      <c r="D172" s="1" t="s">
        <v>401</v>
      </c>
      <c r="E172" s="1" t="s">
        <v>143</v>
      </c>
      <c r="F172" s="1"/>
      <c r="G172" s="1"/>
      <c r="H172" s="1"/>
      <c r="I172" s="1"/>
      <c r="J172" s="1"/>
      <c r="K172" s="1"/>
      <c r="L172" s="1"/>
    </row>
    <row r="173" spans="1:12" x14ac:dyDescent="0.25">
      <c r="A173" s="1" t="s">
        <v>144</v>
      </c>
      <c r="B173" s="2">
        <v>0</v>
      </c>
      <c r="C173" s="2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/>
      <c r="K173" s="1"/>
      <c r="L173" s="1"/>
    </row>
    <row r="174" spans="1:12" x14ac:dyDescent="0.25">
      <c r="A174" s="1" t="s">
        <v>402</v>
      </c>
      <c r="B174" s="2" t="s">
        <v>403</v>
      </c>
      <c r="C174" s="2" t="s">
        <v>147</v>
      </c>
      <c r="D174" s="1" t="s">
        <v>143</v>
      </c>
      <c r="E174" s="1"/>
      <c r="F174" s="1"/>
      <c r="G174" s="1"/>
      <c r="H174" s="1"/>
      <c r="I174" s="1"/>
      <c r="J174" s="1"/>
      <c r="K174" s="1"/>
      <c r="L174" s="1"/>
    </row>
    <row r="175" spans="1:12" x14ac:dyDescent="0.25">
      <c r="A175" s="1" t="s">
        <v>144</v>
      </c>
      <c r="B175" s="2">
        <v>0</v>
      </c>
      <c r="C175" s="2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/>
      <c r="K175" s="1"/>
      <c r="L175" s="1"/>
    </row>
    <row r="176" spans="1:12" x14ac:dyDescent="0.25">
      <c r="A176" s="1" t="s">
        <v>404</v>
      </c>
      <c r="B176" s="2" t="s">
        <v>405</v>
      </c>
      <c r="C176" s="2" t="s">
        <v>147</v>
      </c>
      <c r="D176" s="1" t="s">
        <v>406</v>
      </c>
      <c r="E176" s="1" t="s">
        <v>143</v>
      </c>
      <c r="F176" s="1"/>
      <c r="G176" s="1"/>
      <c r="H176" s="1"/>
      <c r="I176" s="1"/>
      <c r="J176" s="1"/>
      <c r="K176" s="1"/>
      <c r="L176" s="1"/>
    </row>
    <row r="177" spans="1:9" x14ac:dyDescent="0.25">
      <c r="A177" s="1" t="s">
        <v>144</v>
      </c>
      <c r="B177" s="2">
        <v>0</v>
      </c>
      <c r="C177" s="2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</row>
    <row r="178" spans="1:9" x14ac:dyDescent="0.25">
      <c r="A178" s="1" t="s">
        <v>407</v>
      </c>
      <c r="B178" s="2" t="s">
        <v>408</v>
      </c>
      <c r="C178" s="2" t="s">
        <v>409</v>
      </c>
      <c r="D178" s="1" t="s">
        <v>143</v>
      </c>
      <c r="E178" s="1"/>
      <c r="F178" s="1"/>
      <c r="G178" s="1"/>
      <c r="H178" s="1"/>
      <c r="I178" s="1"/>
    </row>
    <row r="179" spans="1:9" x14ac:dyDescent="0.25">
      <c r="A179" s="1" t="s">
        <v>144</v>
      </c>
      <c r="B179" s="2">
        <v>0</v>
      </c>
      <c r="C179" s="2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</row>
    <row r="180" spans="1:9" x14ac:dyDescent="0.25">
      <c r="A180" s="1" t="s">
        <v>410</v>
      </c>
      <c r="B180" s="2" t="s">
        <v>411</v>
      </c>
      <c r="C180" s="2" t="s">
        <v>147</v>
      </c>
      <c r="D180" s="1" t="s">
        <v>412</v>
      </c>
      <c r="E180" s="1" t="s">
        <v>143</v>
      </c>
      <c r="F180" s="1"/>
      <c r="G180" s="1"/>
      <c r="H180" s="1"/>
      <c r="I180" s="1"/>
    </row>
    <row r="181" spans="1:9" x14ac:dyDescent="0.25">
      <c r="A181" s="1" t="s">
        <v>144</v>
      </c>
      <c r="B181" s="2">
        <v>432960.74</v>
      </c>
      <c r="C181" s="2">
        <v>432960.74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</row>
    <row r="182" spans="1:9" x14ac:dyDescent="0.25">
      <c r="A182" s="1" t="s">
        <v>413</v>
      </c>
      <c r="B182" s="2" t="s">
        <v>414</v>
      </c>
      <c r="C182" s="2" t="s">
        <v>415</v>
      </c>
      <c r="D182" s="1" t="s">
        <v>416</v>
      </c>
      <c r="E182" s="1" t="s">
        <v>143</v>
      </c>
      <c r="F182" s="1"/>
      <c r="G182" s="1"/>
      <c r="H182" s="1"/>
      <c r="I182" s="1"/>
    </row>
    <row r="183" spans="1:9" x14ac:dyDescent="0.25">
      <c r="A183" s="1" t="s">
        <v>144</v>
      </c>
      <c r="B183" s="2">
        <v>5027539.5</v>
      </c>
      <c r="C183" s="2">
        <v>0</v>
      </c>
      <c r="D183" s="1">
        <v>5027539.5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</row>
    <row r="184" spans="1:9" x14ac:dyDescent="0.25">
      <c r="A184" s="1" t="s">
        <v>417</v>
      </c>
      <c r="B184" s="2" t="s">
        <v>418</v>
      </c>
      <c r="C184" s="2" t="s">
        <v>419</v>
      </c>
      <c r="D184" s="1" t="s">
        <v>420</v>
      </c>
      <c r="E184" s="1" t="s">
        <v>143</v>
      </c>
      <c r="F184" s="1"/>
      <c r="G184" s="1"/>
      <c r="H184" s="1"/>
      <c r="I184" s="1"/>
    </row>
    <row r="185" spans="1:9" x14ac:dyDescent="0.25">
      <c r="A185" s="1" t="s">
        <v>144</v>
      </c>
      <c r="B185" s="2">
        <v>0</v>
      </c>
      <c r="C185" s="2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</row>
    <row r="186" spans="1:9" x14ac:dyDescent="0.25">
      <c r="A186" s="1" t="s">
        <v>421</v>
      </c>
      <c r="B186" s="2" t="s">
        <v>422</v>
      </c>
      <c r="C186" s="2" t="s">
        <v>423</v>
      </c>
      <c r="D186" s="1" t="s">
        <v>143</v>
      </c>
      <c r="E186" s="1"/>
      <c r="F186" s="1"/>
      <c r="G186" s="1"/>
      <c r="H186" s="1"/>
      <c r="I186" s="1"/>
    </row>
    <row r="187" spans="1:9" x14ac:dyDescent="0.25">
      <c r="A187" s="1" t="s">
        <v>144</v>
      </c>
      <c r="B187" s="2">
        <v>0</v>
      </c>
      <c r="C187" s="2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</row>
    <row r="188" spans="1:9" x14ac:dyDescent="0.25">
      <c r="A188" s="1" t="s">
        <v>424</v>
      </c>
      <c r="B188" s="2" t="s">
        <v>425</v>
      </c>
      <c r="C188" s="2" t="s">
        <v>426</v>
      </c>
      <c r="D188" s="1" t="s">
        <v>427</v>
      </c>
      <c r="E188" s="1" t="s">
        <v>143</v>
      </c>
      <c r="F188" s="1"/>
      <c r="G188" s="1"/>
      <c r="H188" s="1"/>
      <c r="I188" s="1"/>
    </row>
    <row r="189" spans="1:9" x14ac:dyDescent="0.25">
      <c r="A189" s="1" t="s">
        <v>144</v>
      </c>
      <c r="B189" s="2">
        <v>0</v>
      </c>
      <c r="C189" s="2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</row>
    <row r="190" spans="1:9" x14ac:dyDescent="0.25">
      <c r="A190" s="1" t="s">
        <v>428</v>
      </c>
      <c r="B190" s="2" t="s">
        <v>429</v>
      </c>
      <c r="C190" s="2" t="s">
        <v>147</v>
      </c>
      <c r="D190" s="1" t="s">
        <v>430</v>
      </c>
      <c r="E190" s="1" t="s">
        <v>143</v>
      </c>
      <c r="F190" s="1"/>
      <c r="G190" s="1"/>
      <c r="H190" s="1"/>
      <c r="I190" s="1"/>
    </row>
    <row r="191" spans="1:9" x14ac:dyDescent="0.25">
      <c r="A191" s="1" t="s">
        <v>144</v>
      </c>
      <c r="B191" s="2">
        <v>0</v>
      </c>
      <c r="C191" s="2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</row>
    <row r="192" spans="1:9" x14ac:dyDescent="0.25">
      <c r="A192" s="1" t="s">
        <v>431</v>
      </c>
      <c r="B192" s="2" t="s">
        <v>432</v>
      </c>
      <c r="C192" s="2" t="s">
        <v>147</v>
      </c>
      <c r="D192" s="1" t="s">
        <v>143</v>
      </c>
      <c r="E192" s="1"/>
      <c r="F192" s="1"/>
      <c r="G192" s="1"/>
      <c r="H192" s="1"/>
      <c r="I192" s="1"/>
    </row>
    <row r="193" spans="1:12" x14ac:dyDescent="0.25">
      <c r="A193" s="1" t="s">
        <v>144</v>
      </c>
      <c r="B193" s="2">
        <v>0</v>
      </c>
      <c r="C193" s="2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/>
      <c r="K193" s="1"/>
      <c r="L193" s="1"/>
    </row>
    <row r="194" spans="1:12" x14ac:dyDescent="0.25">
      <c r="A194" s="1" t="s">
        <v>433</v>
      </c>
      <c r="B194" s="2" t="s">
        <v>434</v>
      </c>
      <c r="C194" s="2" t="s">
        <v>147</v>
      </c>
      <c r="D194" s="1" t="s">
        <v>435</v>
      </c>
      <c r="E194" s="1" t="s">
        <v>143</v>
      </c>
      <c r="F194" s="1"/>
      <c r="G194" s="1"/>
      <c r="H194" s="1"/>
      <c r="I194" s="1"/>
      <c r="J194" s="1"/>
      <c r="K194" s="1"/>
      <c r="L194" s="1"/>
    </row>
    <row r="195" spans="1:12" x14ac:dyDescent="0.25">
      <c r="A195" s="1" t="s">
        <v>144</v>
      </c>
      <c r="B195" s="2">
        <v>0</v>
      </c>
      <c r="C195" s="2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/>
      <c r="K195" s="1"/>
      <c r="L195" s="1"/>
    </row>
    <row r="196" spans="1:12" x14ac:dyDescent="0.25">
      <c r="A196" s="1" t="s">
        <v>436</v>
      </c>
      <c r="B196" s="2" t="s">
        <v>437</v>
      </c>
      <c r="C196" s="2" t="s">
        <v>147</v>
      </c>
      <c r="D196" s="1" t="s">
        <v>143</v>
      </c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 t="s">
        <v>144</v>
      </c>
      <c r="B197" s="2">
        <v>0</v>
      </c>
      <c r="C197" s="2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/>
      <c r="K197" s="1"/>
      <c r="L197" s="1"/>
    </row>
    <row r="198" spans="1:12" x14ac:dyDescent="0.25">
      <c r="A198" s="1" t="s">
        <v>438</v>
      </c>
      <c r="B198" s="2" t="s">
        <v>439</v>
      </c>
      <c r="C198" s="2" t="s">
        <v>147</v>
      </c>
      <c r="D198" s="1" t="s">
        <v>440</v>
      </c>
      <c r="E198" s="1" t="s">
        <v>143</v>
      </c>
      <c r="F198" s="1"/>
      <c r="G198" s="1"/>
      <c r="H198" s="1"/>
      <c r="I198" s="1"/>
      <c r="J198" s="1"/>
      <c r="K198" s="1"/>
      <c r="L198" s="1"/>
    </row>
    <row r="199" spans="1:12" x14ac:dyDescent="0.25">
      <c r="A199" s="1" t="s">
        <v>144</v>
      </c>
      <c r="B199" s="2">
        <v>0</v>
      </c>
      <c r="C199" s="2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/>
      <c r="K199" s="1"/>
      <c r="L199" s="1"/>
    </row>
    <row r="200" spans="1:12" x14ac:dyDescent="0.25">
      <c r="A200" s="1" t="s">
        <v>441</v>
      </c>
      <c r="B200" s="2" t="s">
        <v>442</v>
      </c>
      <c r="C200" s="2" t="s">
        <v>443</v>
      </c>
      <c r="D200" s="1" t="s">
        <v>444</v>
      </c>
      <c r="E200" s="1" t="s">
        <v>143</v>
      </c>
      <c r="F200" s="1"/>
      <c r="G200" s="1"/>
      <c r="H200" s="1"/>
      <c r="I200" s="1"/>
      <c r="J200" s="1"/>
      <c r="K200" s="1"/>
      <c r="L200" s="1"/>
    </row>
    <row r="201" spans="1:12" x14ac:dyDescent="0.25">
      <c r="A201" s="1" t="s">
        <v>144</v>
      </c>
      <c r="B201" s="2">
        <v>0</v>
      </c>
      <c r="C201" s="2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/>
      <c r="K201" s="1"/>
      <c r="L201" s="1"/>
    </row>
    <row r="202" spans="1:12" x14ac:dyDescent="0.25">
      <c r="A202" s="1" t="s">
        <v>445</v>
      </c>
      <c r="B202" s="2" t="s">
        <v>446</v>
      </c>
      <c r="C202" s="2" t="s">
        <v>147</v>
      </c>
      <c r="D202" s="1" t="s">
        <v>447</v>
      </c>
      <c r="E202" s="1" t="s">
        <v>143</v>
      </c>
      <c r="F202" s="1"/>
      <c r="G202" s="1"/>
      <c r="H202" s="1"/>
      <c r="I202" s="1"/>
      <c r="J202" s="1"/>
      <c r="K202" s="1"/>
      <c r="L202" s="1"/>
    </row>
    <row r="203" spans="1:12" x14ac:dyDescent="0.25">
      <c r="A203" s="1" t="s">
        <v>144</v>
      </c>
      <c r="B203" s="2">
        <v>59660.18</v>
      </c>
      <c r="C203" s="2">
        <v>0</v>
      </c>
      <c r="D203" s="1">
        <v>0</v>
      </c>
      <c r="E203" s="1">
        <v>0</v>
      </c>
      <c r="F203" s="1">
        <v>59660.18</v>
      </c>
      <c r="G203" s="1">
        <v>0</v>
      </c>
      <c r="H203" s="1">
        <v>0</v>
      </c>
      <c r="I203" s="1">
        <v>0</v>
      </c>
      <c r="J203" s="1"/>
      <c r="K203" s="1"/>
      <c r="L203" s="1"/>
    </row>
    <row r="204" spans="1:12" x14ac:dyDescent="0.25">
      <c r="A204" s="1" t="s">
        <v>448</v>
      </c>
      <c r="B204" s="2" t="s">
        <v>449</v>
      </c>
      <c r="C204" s="2" t="s">
        <v>450</v>
      </c>
      <c r="D204" s="1" t="s">
        <v>451</v>
      </c>
      <c r="E204" s="1" t="s">
        <v>143</v>
      </c>
      <c r="F204" s="1"/>
      <c r="G204" s="1"/>
      <c r="H204" s="1"/>
      <c r="I204" s="1"/>
      <c r="J204" s="1"/>
      <c r="K204" s="1"/>
      <c r="L204" s="1"/>
    </row>
    <row r="205" spans="1:12" x14ac:dyDescent="0.25">
      <c r="A205" s="1" t="s">
        <v>144</v>
      </c>
      <c r="B205" s="2">
        <v>0</v>
      </c>
      <c r="C205" s="2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/>
      <c r="K205" s="1"/>
      <c r="L205" s="1"/>
    </row>
    <row r="206" spans="1:12" x14ac:dyDescent="0.25">
      <c r="A206" s="1" t="s">
        <v>127</v>
      </c>
      <c r="B206" s="2" t="s">
        <v>128</v>
      </c>
      <c r="C206" s="2" t="s">
        <v>129</v>
      </c>
      <c r="D206" s="1" t="s">
        <v>130</v>
      </c>
      <c r="E206" s="1" t="s">
        <v>131</v>
      </c>
      <c r="F206" s="1" t="s">
        <v>132</v>
      </c>
      <c r="G206" s="1" t="s">
        <v>133</v>
      </c>
      <c r="H206" s="1" t="s">
        <v>134</v>
      </c>
      <c r="I206" s="1" t="s">
        <v>135</v>
      </c>
      <c r="J206" s="1" t="s">
        <v>136</v>
      </c>
      <c r="K206" s="1" t="s">
        <v>137</v>
      </c>
      <c r="L206" s="1" t="s">
        <v>138</v>
      </c>
    </row>
    <row r="207" spans="1:12" x14ac:dyDescent="0.25">
      <c r="A207" s="1" t="s">
        <v>452</v>
      </c>
      <c r="B207" s="2" t="s">
        <v>453</v>
      </c>
      <c r="C207" s="2" t="s">
        <v>147</v>
      </c>
      <c r="D207" s="1" t="s">
        <v>143</v>
      </c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" t="s">
        <v>144</v>
      </c>
      <c r="B208" s="2">
        <v>0</v>
      </c>
      <c r="C208" s="2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/>
      <c r="K208" s="1"/>
      <c r="L208" s="1"/>
    </row>
    <row r="209" spans="1:9" x14ac:dyDescent="0.25">
      <c r="A209" s="1" t="s">
        <v>454</v>
      </c>
      <c r="B209" s="2" t="s">
        <v>455</v>
      </c>
      <c r="C209" s="2" t="s">
        <v>147</v>
      </c>
      <c r="D209" s="1" t="s">
        <v>143</v>
      </c>
      <c r="E209" s="1"/>
      <c r="F209" s="1"/>
      <c r="G209" s="1"/>
      <c r="H209" s="1"/>
      <c r="I209" s="1"/>
    </row>
    <row r="210" spans="1:9" x14ac:dyDescent="0.25">
      <c r="A210" s="1" t="s">
        <v>144</v>
      </c>
      <c r="B210" s="2">
        <v>0</v>
      </c>
      <c r="C210" s="2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</row>
    <row r="211" spans="1:9" x14ac:dyDescent="0.25">
      <c r="A211" s="1" t="s">
        <v>456</v>
      </c>
      <c r="B211" s="2" t="s">
        <v>457</v>
      </c>
      <c r="C211" s="2" t="s">
        <v>147</v>
      </c>
      <c r="D211" s="1" t="s">
        <v>458</v>
      </c>
      <c r="E211" s="1" t="s">
        <v>143</v>
      </c>
      <c r="F211" s="1"/>
      <c r="G211" s="1"/>
      <c r="H211" s="1"/>
      <c r="I211" s="1"/>
    </row>
    <row r="212" spans="1:9" x14ac:dyDescent="0.25">
      <c r="A212" s="1" t="s">
        <v>144</v>
      </c>
      <c r="B212" s="2">
        <v>0</v>
      </c>
      <c r="C212" s="2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</row>
    <row r="213" spans="1:9" x14ac:dyDescent="0.25">
      <c r="A213" s="1" t="s">
        <v>459</v>
      </c>
      <c r="B213" s="2" t="s">
        <v>460</v>
      </c>
      <c r="C213" s="2" t="s">
        <v>147</v>
      </c>
      <c r="D213" s="1" t="s">
        <v>143</v>
      </c>
      <c r="E213" s="1"/>
      <c r="F213" s="1"/>
      <c r="G213" s="1"/>
      <c r="H213" s="1"/>
      <c r="I213" s="1"/>
    </row>
    <row r="214" spans="1:9" x14ac:dyDescent="0.25">
      <c r="A214" s="1" t="s">
        <v>144</v>
      </c>
      <c r="B214" s="2">
        <v>0</v>
      </c>
      <c r="C214" s="2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</row>
    <row r="215" spans="1:9" x14ac:dyDescent="0.25">
      <c r="A215" s="1" t="s">
        <v>461</v>
      </c>
      <c r="B215" s="2" t="s">
        <v>462</v>
      </c>
      <c r="C215" s="2" t="s">
        <v>147</v>
      </c>
      <c r="D215" s="1" t="s">
        <v>143</v>
      </c>
      <c r="E215" s="1"/>
      <c r="F215" s="1"/>
      <c r="G215" s="1"/>
      <c r="H215" s="1"/>
      <c r="I215" s="1"/>
    </row>
    <row r="216" spans="1:9" x14ac:dyDescent="0.25">
      <c r="A216" s="1" t="s">
        <v>144</v>
      </c>
      <c r="B216" s="2">
        <v>56387</v>
      </c>
      <c r="C216" s="2">
        <v>0</v>
      </c>
      <c r="D216" s="1">
        <v>0</v>
      </c>
      <c r="E216" s="1">
        <v>46499.5</v>
      </c>
      <c r="F216" s="1">
        <v>9887.5</v>
      </c>
      <c r="G216" s="1">
        <v>0</v>
      </c>
      <c r="H216" s="1">
        <v>0</v>
      </c>
      <c r="I216" s="1">
        <v>0</v>
      </c>
    </row>
    <row r="217" spans="1:9" x14ac:dyDescent="0.25">
      <c r="A217" s="1" t="s">
        <v>463</v>
      </c>
      <c r="B217" s="2" t="s">
        <v>464</v>
      </c>
      <c r="C217" s="2" t="s">
        <v>147</v>
      </c>
      <c r="D217" s="1" t="s">
        <v>465</v>
      </c>
      <c r="E217" s="1" t="s">
        <v>143</v>
      </c>
      <c r="F217" s="1"/>
      <c r="G217" s="1"/>
      <c r="H217" s="1"/>
      <c r="I217" s="1"/>
    </row>
    <row r="218" spans="1:9" x14ac:dyDescent="0.25">
      <c r="A218" s="1" t="s">
        <v>144</v>
      </c>
      <c r="B218" s="2">
        <v>0</v>
      </c>
      <c r="C218" s="2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</row>
    <row r="219" spans="1:9" x14ac:dyDescent="0.25">
      <c r="A219" s="1" t="s">
        <v>466</v>
      </c>
      <c r="B219" s="2" t="s">
        <v>467</v>
      </c>
      <c r="C219" s="2" t="s">
        <v>147</v>
      </c>
      <c r="D219" s="1" t="s">
        <v>468</v>
      </c>
      <c r="E219" s="1" t="s">
        <v>143</v>
      </c>
      <c r="F219" s="1"/>
      <c r="G219" s="1"/>
      <c r="H219" s="1"/>
      <c r="I219" s="1"/>
    </row>
    <row r="220" spans="1:9" x14ac:dyDescent="0.25">
      <c r="A220" s="1" t="s">
        <v>144</v>
      </c>
      <c r="B220" s="2">
        <v>0</v>
      </c>
      <c r="C220" s="2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</row>
    <row r="221" spans="1:9" x14ac:dyDescent="0.25">
      <c r="A221" s="1" t="s">
        <v>469</v>
      </c>
      <c r="B221" s="2" t="s">
        <v>470</v>
      </c>
      <c r="C221" s="2" t="s">
        <v>471</v>
      </c>
      <c r="D221" s="1" t="s">
        <v>472</v>
      </c>
      <c r="E221" s="1" t="s">
        <v>143</v>
      </c>
      <c r="F221" s="1"/>
      <c r="G221" s="1"/>
      <c r="H221" s="1"/>
      <c r="I221" s="1"/>
    </row>
    <row r="222" spans="1:9" x14ac:dyDescent="0.25">
      <c r="A222" s="1" t="s">
        <v>144</v>
      </c>
      <c r="B222" s="2">
        <v>480165.1</v>
      </c>
      <c r="C222" s="2">
        <v>480165.1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</row>
    <row r="223" spans="1:9" x14ac:dyDescent="0.25">
      <c r="A223" s="1" t="s">
        <v>473</v>
      </c>
      <c r="B223" s="2" t="s">
        <v>474</v>
      </c>
      <c r="C223" s="2" t="s">
        <v>475</v>
      </c>
      <c r="D223" s="1" t="s">
        <v>476</v>
      </c>
      <c r="E223" s="1" t="s">
        <v>143</v>
      </c>
      <c r="F223" s="1"/>
      <c r="G223" s="1"/>
      <c r="H223" s="1"/>
      <c r="I223" s="1"/>
    </row>
    <row r="224" spans="1:9" x14ac:dyDescent="0.25">
      <c r="A224" s="1" t="s">
        <v>144</v>
      </c>
      <c r="B224" s="2">
        <v>0</v>
      </c>
      <c r="C224" s="2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</row>
    <row r="225" spans="1:9" x14ac:dyDescent="0.25">
      <c r="A225" s="1" t="s">
        <v>477</v>
      </c>
      <c r="B225" s="2" t="s">
        <v>478</v>
      </c>
      <c r="C225" s="2" t="s">
        <v>147</v>
      </c>
      <c r="D225" s="1" t="s">
        <v>143</v>
      </c>
      <c r="E225" s="1"/>
      <c r="F225" s="1"/>
      <c r="G225" s="1"/>
      <c r="H225" s="1"/>
      <c r="I225" s="1"/>
    </row>
    <row r="226" spans="1:9" x14ac:dyDescent="0.25">
      <c r="A226" s="1" t="s">
        <v>144</v>
      </c>
      <c r="B226" s="2">
        <v>0</v>
      </c>
      <c r="C226" s="2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</row>
    <row r="227" spans="1:9" x14ac:dyDescent="0.25">
      <c r="A227" s="1" t="s">
        <v>479</v>
      </c>
      <c r="B227" s="2" t="s">
        <v>480</v>
      </c>
      <c r="C227" s="2" t="s">
        <v>481</v>
      </c>
      <c r="D227" s="1" t="s">
        <v>482</v>
      </c>
      <c r="E227" s="1" t="s">
        <v>143</v>
      </c>
      <c r="F227" s="1"/>
      <c r="G227" s="1"/>
      <c r="H227" s="1"/>
      <c r="I227" s="1"/>
    </row>
    <row r="228" spans="1:9" x14ac:dyDescent="0.25">
      <c r="A228" s="1" t="s">
        <v>144</v>
      </c>
      <c r="B228" s="2">
        <v>0</v>
      </c>
      <c r="C228" s="2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</row>
    <row r="229" spans="1:9" x14ac:dyDescent="0.25">
      <c r="A229" s="1" t="s">
        <v>483</v>
      </c>
      <c r="B229" s="2" t="s">
        <v>484</v>
      </c>
      <c r="C229" s="2" t="s">
        <v>485</v>
      </c>
      <c r="D229" s="1" t="s">
        <v>486</v>
      </c>
      <c r="E229" s="1" t="s">
        <v>143</v>
      </c>
      <c r="F229" s="1"/>
      <c r="G229" s="1"/>
      <c r="H229" s="1"/>
      <c r="I229" s="1"/>
    </row>
    <row r="230" spans="1:9" x14ac:dyDescent="0.25">
      <c r="A230" s="1" t="s">
        <v>144</v>
      </c>
      <c r="B230" s="2">
        <v>12468.75</v>
      </c>
      <c r="C230" s="2">
        <v>0</v>
      </c>
      <c r="D230" s="1">
        <v>0</v>
      </c>
      <c r="E230" s="1">
        <v>0</v>
      </c>
      <c r="F230" s="1">
        <v>12468.75</v>
      </c>
      <c r="G230" s="1">
        <v>0</v>
      </c>
      <c r="H230" s="1">
        <v>0</v>
      </c>
      <c r="I230" s="1">
        <v>0</v>
      </c>
    </row>
    <row r="231" spans="1:9" x14ac:dyDescent="0.25">
      <c r="A231" s="1" t="s">
        <v>487</v>
      </c>
      <c r="B231" s="2" t="s">
        <v>488</v>
      </c>
      <c r="C231" s="2" t="s">
        <v>147</v>
      </c>
      <c r="D231" s="1" t="s">
        <v>489</v>
      </c>
      <c r="E231" s="1" t="s">
        <v>143</v>
      </c>
      <c r="F231" s="1"/>
      <c r="G231" s="1"/>
      <c r="H231" s="1"/>
      <c r="I231" s="1"/>
    </row>
    <row r="232" spans="1:9" x14ac:dyDescent="0.25">
      <c r="A232" s="1" t="s">
        <v>144</v>
      </c>
      <c r="B232" s="2">
        <v>0</v>
      </c>
      <c r="C232" s="2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</row>
    <row r="233" spans="1:9" x14ac:dyDescent="0.25">
      <c r="A233" s="1" t="s">
        <v>490</v>
      </c>
      <c r="B233" s="2" t="s">
        <v>491</v>
      </c>
      <c r="C233" s="2" t="s">
        <v>492</v>
      </c>
      <c r="D233" s="1" t="s">
        <v>493</v>
      </c>
      <c r="E233" s="1" t="s">
        <v>143</v>
      </c>
      <c r="F233" s="1"/>
      <c r="G233" s="1"/>
      <c r="H233" s="1"/>
      <c r="I233" s="1"/>
    </row>
    <row r="234" spans="1:9" x14ac:dyDescent="0.25">
      <c r="A234" s="1" t="s">
        <v>144</v>
      </c>
      <c r="B234" s="2">
        <v>108727.37</v>
      </c>
      <c r="C234" s="2">
        <v>0</v>
      </c>
      <c r="D234" s="1">
        <v>0</v>
      </c>
      <c r="E234" s="1">
        <v>108727.37</v>
      </c>
      <c r="F234" s="1">
        <v>0</v>
      </c>
      <c r="G234" s="1">
        <v>0</v>
      </c>
      <c r="H234" s="1">
        <v>0</v>
      </c>
      <c r="I234" s="1">
        <v>0</v>
      </c>
    </row>
    <row r="235" spans="1:9" x14ac:dyDescent="0.25">
      <c r="A235" s="1" t="s">
        <v>494</v>
      </c>
      <c r="B235" s="2" t="s">
        <v>495</v>
      </c>
      <c r="C235" s="2" t="s">
        <v>496</v>
      </c>
      <c r="D235" s="1" t="s">
        <v>497</v>
      </c>
      <c r="E235" s="1" t="s">
        <v>143</v>
      </c>
      <c r="F235" s="1"/>
      <c r="G235" s="1"/>
      <c r="H235" s="1"/>
      <c r="I235" s="1"/>
    </row>
    <row r="236" spans="1:9" x14ac:dyDescent="0.25">
      <c r="A236" s="1" t="s">
        <v>144</v>
      </c>
      <c r="B236" s="2">
        <v>0</v>
      </c>
      <c r="C236" s="2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</row>
    <row r="237" spans="1:9" x14ac:dyDescent="0.25">
      <c r="A237" s="1" t="s">
        <v>498</v>
      </c>
      <c r="B237" s="2" t="s">
        <v>499</v>
      </c>
      <c r="C237" s="2" t="s">
        <v>147</v>
      </c>
      <c r="D237" s="1" t="s">
        <v>500</v>
      </c>
      <c r="E237" s="1" t="s">
        <v>143</v>
      </c>
      <c r="F237" s="1"/>
      <c r="G237" s="1"/>
      <c r="H237" s="1"/>
      <c r="I237" s="1"/>
    </row>
    <row r="238" spans="1:9" x14ac:dyDescent="0.25">
      <c r="A238" s="1" t="s">
        <v>144</v>
      </c>
      <c r="B238" s="2">
        <v>47410.28</v>
      </c>
      <c r="C238" s="2">
        <v>0</v>
      </c>
      <c r="D238" s="1">
        <v>0</v>
      </c>
      <c r="E238" s="1">
        <v>47410.28</v>
      </c>
      <c r="F238" s="1">
        <v>0</v>
      </c>
      <c r="G238" s="1">
        <v>0</v>
      </c>
      <c r="H238" s="1">
        <v>0</v>
      </c>
      <c r="I238" s="1">
        <v>0</v>
      </c>
    </row>
    <row r="239" spans="1:9" x14ac:dyDescent="0.25">
      <c r="A239" s="1" t="s">
        <v>501</v>
      </c>
      <c r="B239" s="2" t="s">
        <v>502</v>
      </c>
      <c r="C239" s="2" t="s">
        <v>147</v>
      </c>
      <c r="D239" s="1" t="s">
        <v>143</v>
      </c>
      <c r="E239" s="1"/>
      <c r="F239" s="1"/>
      <c r="G239" s="1"/>
      <c r="H239" s="1"/>
      <c r="I239" s="1"/>
    </row>
    <row r="240" spans="1:9" x14ac:dyDescent="0.25">
      <c r="A240" s="1" t="s">
        <v>144</v>
      </c>
      <c r="B240" s="2">
        <v>0</v>
      </c>
      <c r="C240" s="2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</row>
    <row r="241" spans="1:12" x14ac:dyDescent="0.25">
      <c r="A241" s="1" t="s">
        <v>503</v>
      </c>
      <c r="B241" s="2" t="s">
        <v>504</v>
      </c>
      <c r="C241" s="2" t="s">
        <v>505</v>
      </c>
      <c r="D241" s="1" t="s">
        <v>506</v>
      </c>
      <c r="E241" s="1" t="s">
        <v>143</v>
      </c>
      <c r="F241" s="1"/>
      <c r="G241" s="1"/>
      <c r="H241" s="1"/>
      <c r="I241" s="1"/>
      <c r="J241" s="1"/>
      <c r="K241" s="1"/>
      <c r="L241" s="1"/>
    </row>
    <row r="242" spans="1:12" x14ac:dyDescent="0.25">
      <c r="A242" s="1" t="s">
        <v>144</v>
      </c>
      <c r="B242" s="2">
        <v>0</v>
      </c>
      <c r="C242" s="2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/>
      <c r="K242" s="1"/>
      <c r="L242" s="1"/>
    </row>
    <row r="243" spans="1:12" x14ac:dyDescent="0.25">
      <c r="A243" s="1" t="s">
        <v>507</v>
      </c>
      <c r="B243" s="2" t="s">
        <v>508</v>
      </c>
      <c r="C243" s="2" t="s">
        <v>509</v>
      </c>
      <c r="D243" s="1" t="s">
        <v>510</v>
      </c>
      <c r="E243" s="1" t="s">
        <v>143</v>
      </c>
      <c r="F243" s="1"/>
      <c r="G243" s="1"/>
      <c r="H243" s="1"/>
      <c r="I243" s="1"/>
      <c r="J243" s="1"/>
      <c r="K243" s="1"/>
      <c r="L243" s="1"/>
    </row>
    <row r="244" spans="1:12" x14ac:dyDescent="0.25">
      <c r="A244" s="1" t="s">
        <v>144</v>
      </c>
      <c r="B244" s="2">
        <v>0</v>
      </c>
      <c r="C244" s="2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/>
      <c r="K244" s="1"/>
      <c r="L244" s="1"/>
    </row>
    <row r="245" spans="1:12" x14ac:dyDescent="0.25">
      <c r="A245" s="1" t="s">
        <v>511</v>
      </c>
      <c r="B245" s="2" t="s">
        <v>512</v>
      </c>
      <c r="C245" s="2" t="s">
        <v>147</v>
      </c>
      <c r="D245" s="1" t="s">
        <v>513</v>
      </c>
      <c r="E245" s="1" t="s">
        <v>143</v>
      </c>
      <c r="F245" s="1"/>
      <c r="G245" s="1"/>
      <c r="H245" s="1"/>
      <c r="I245" s="1"/>
      <c r="J245" s="1"/>
      <c r="K245" s="1"/>
      <c r="L245" s="1"/>
    </row>
    <row r="246" spans="1:12" x14ac:dyDescent="0.25">
      <c r="A246" s="1" t="s">
        <v>144</v>
      </c>
      <c r="B246" s="2">
        <v>0</v>
      </c>
      <c r="C246" s="2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/>
      <c r="K246" s="1"/>
      <c r="L246" s="1"/>
    </row>
    <row r="247" spans="1:12" x14ac:dyDescent="0.25">
      <c r="A247" s="1" t="s">
        <v>127</v>
      </c>
      <c r="B247" s="2" t="s">
        <v>128</v>
      </c>
      <c r="C247" s="2" t="s">
        <v>129</v>
      </c>
      <c r="D247" s="1" t="s">
        <v>130</v>
      </c>
      <c r="E247" s="1" t="s">
        <v>131</v>
      </c>
      <c r="F247" s="1" t="s">
        <v>132</v>
      </c>
      <c r="G247" s="1" t="s">
        <v>133</v>
      </c>
      <c r="H247" s="1" t="s">
        <v>134</v>
      </c>
      <c r="I247" s="1" t="s">
        <v>135</v>
      </c>
      <c r="J247" s="1" t="s">
        <v>136</v>
      </c>
      <c r="K247" s="1" t="s">
        <v>137</v>
      </c>
      <c r="L247" s="1" t="s">
        <v>138</v>
      </c>
    </row>
    <row r="248" spans="1:12" x14ac:dyDescent="0.25">
      <c r="A248" s="1" t="s">
        <v>514</v>
      </c>
      <c r="B248" s="2" t="s">
        <v>515</v>
      </c>
      <c r="C248" s="2" t="s">
        <v>516</v>
      </c>
      <c r="D248" s="1" t="s">
        <v>517</v>
      </c>
      <c r="E248" s="1" t="s">
        <v>143</v>
      </c>
      <c r="F248" s="1"/>
      <c r="G248" s="1"/>
      <c r="H248" s="1"/>
      <c r="I248" s="1"/>
      <c r="J248" s="1"/>
      <c r="K248" s="1"/>
      <c r="L248" s="1"/>
    </row>
    <row r="249" spans="1:12" x14ac:dyDescent="0.25">
      <c r="A249" s="1" t="s">
        <v>144</v>
      </c>
      <c r="B249" s="2">
        <v>0</v>
      </c>
      <c r="C249" s="2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/>
      <c r="K249" s="1"/>
      <c r="L249" s="1"/>
    </row>
    <row r="250" spans="1:12" x14ac:dyDescent="0.25">
      <c r="A250" s="1" t="s">
        <v>518</v>
      </c>
      <c r="B250" s="2" t="s">
        <v>519</v>
      </c>
      <c r="C250" s="2" t="s">
        <v>520</v>
      </c>
      <c r="D250" s="1" t="s">
        <v>521</v>
      </c>
      <c r="E250" s="1" t="s">
        <v>143</v>
      </c>
      <c r="F250" s="1"/>
      <c r="G250" s="1"/>
      <c r="H250" s="1"/>
      <c r="I250" s="1"/>
      <c r="J250" s="1"/>
      <c r="K250" s="1"/>
      <c r="L250" s="1"/>
    </row>
    <row r="251" spans="1:12" x14ac:dyDescent="0.25">
      <c r="A251" s="1" t="s">
        <v>144</v>
      </c>
      <c r="B251" s="2">
        <v>91186.44</v>
      </c>
      <c r="C251" s="2">
        <v>91186.44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/>
      <c r="K251" s="1"/>
      <c r="L251" s="1"/>
    </row>
    <row r="252" spans="1:12" x14ac:dyDescent="0.25">
      <c r="A252" s="1" t="s">
        <v>522</v>
      </c>
      <c r="B252" s="2" t="s">
        <v>523</v>
      </c>
      <c r="C252" s="2" t="s">
        <v>147</v>
      </c>
      <c r="D252" s="1" t="s">
        <v>524</v>
      </c>
      <c r="E252" s="1" t="s">
        <v>143</v>
      </c>
      <c r="F252" s="1"/>
      <c r="G252" s="1"/>
      <c r="H252" s="1"/>
      <c r="I252" s="1"/>
      <c r="J252" s="1"/>
      <c r="K252" s="1"/>
      <c r="L252" s="1"/>
    </row>
    <row r="253" spans="1:12" x14ac:dyDescent="0.25">
      <c r="A253" s="1" t="s">
        <v>144</v>
      </c>
      <c r="B253" s="2">
        <v>0</v>
      </c>
      <c r="C253" s="2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/>
      <c r="K253" s="1"/>
      <c r="L253" s="1"/>
    </row>
    <row r="254" spans="1:12" x14ac:dyDescent="0.25">
      <c r="A254" s="1" t="s">
        <v>525</v>
      </c>
      <c r="B254" s="2" t="s">
        <v>526</v>
      </c>
      <c r="C254" s="2" t="s">
        <v>147</v>
      </c>
      <c r="D254" s="1" t="s">
        <v>527</v>
      </c>
      <c r="E254" s="1" t="s">
        <v>143</v>
      </c>
      <c r="F254" s="1"/>
      <c r="G254" s="1"/>
      <c r="H254" s="1"/>
      <c r="I254" s="1"/>
      <c r="J254" s="1"/>
      <c r="K254" s="1"/>
      <c r="L254" s="1"/>
    </row>
    <row r="255" spans="1:12" x14ac:dyDescent="0.25">
      <c r="A255" s="1" t="s">
        <v>144</v>
      </c>
      <c r="B255" s="2">
        <v>0</v>
      </c>
      <c r="C255" s="2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/>
      <c r="K255" s="1"/>
      <c r="L255" s="1"/>
    </row>
    <row r="256" spans="1:12" x14ac:dyDescent="0.25">
      <c r="A256" s="1" t="s">
        <v>528</v>
      </c>
      <c r="B256" s="2" t="s">
        <v>529</v>
      </c>
      <c r="C256" s="2" t="s">
        <v>147</v>
      </c>
      <c r="D256" s="1" t="s">
        <v>143</v>
      </c>
      <c r="E256" s="1"/>
      <c r="F256" s="1"/>
      <c r="G256" s="1"/>
      <c r="H256" s="1"/>
      <c r="I256" s="1"/>
      <c r="J256" s="1"/>
      <c r="K256" s="1"/>
      <c r="L256" s="1"/>
    </row>
    <row r="257" spans="1:9" x14ac:dyDescent="0.25">
      <c r="A257" s="1" t="s">
        <v>144</v>
      </c>
      <c r="B257" s="2">
        <v>0</v>
      </c>
      <c r="C257" s="2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</row>
    <row r="258" spans="1:9" x14ac:dyDescent="0.25">
      <c r="A258" s="1" t="s">
        <v>530</v>
      </c>
      <c r="B258" s="2" t="s">
        <v>531</v>
      </c>
      <c r="C258" s="2" t="s">
        <v>147</v>
      </c>
      <c r="D258" s="1" t="s">
        <v>532</v>
      </c>
      <c r="E258" s="1" t="s">
        <v>143</v>
      </c>
      <c r="F258" s="1"/>
      <c r="G258" s="1"/>
      <c r="H258" s="1"/>
      <c r="I258" s="1"/>
    </row>
    <row r="259" spans="1:9" x14ac:dyDescent="0.25">
      <c r="A259" s="1" t="s">
        <v>144</v>
      </c>
      <c r="B259" s="2">
        <v>0</v>
      </c>
      <c r="C259" s="2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</row>
    <row r="260" spans="1:9" x14ac:dyDescent="0.25">
      <c r="A260" s="1" t="s">
        <v>533</v>
      </c>
      <c r="B260" s="2" t="s">
        <v>534</v>
      </c>
      <c r="C260" s="2" t="s">
        <v>147</v>
      </c>
      <c r="D260" s="1" t="s">
        <v>143</v>
      </c>
      <c r="E260" s="1"/>
      <c r="F260" s="1"/>
      <c r="G260" s="1"/>
      <c r="H260" s="1"/>
      <c r="I260" s="1"/>
    </row>
    <row r="261" spans="1:9" x14ac:dyDescent="0.25">
      <c r="A261" s="1" t="s">
        <v>144</v>
      </c>
      <c r="B261" s="2">
        <v>0</v>
      </c>
      <c r="C261" s="2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</row>
    <row r="262" spans="1:9" x14ac:dyDescent="0.25">
      <c r="A262" s="1" t="s">
        <v>535</v>
      </c>
      <c r="B262" s="2" t="s">
        <v>536</v>
      </c>
      <c r="C262" s="2" t="s">
        <v>147</v>
      </c>
      <c r="D262" s="1" t="s">
        <v>537</v>
      </c>
      <c r="E262" s="1" t="s">
        <v>143</v>
      </c>
      <c r="F262" s="1"/>
      <c r="G262" s="1"/>
      <c r="H262" s="1"/>
      <c r="I262" s="1"/>
    </row>
    <row r="263" spans="1:9" x14ac:dyDescent="0.25">
      <c r="A263" s="1" t="s">
        <v>144</v>
      </c>
      <c r="B263" s="2">
        <v>367250</v>
      </c>
      <c r="C263" s="2">
        <v>0</v>
      </c>
      <c r="D263" s="1">
        <v>0</v>
      </c>
      <c r="E263" s="1">
        <v>367250</v>
      </c>
      <c r="F263" s="1">
        <v>0</v>
      </c>
      <c r="G263" s="1">
        <v>0</v>
      </c>
      <c r="H263" s="1">
        <v>0</v>
      </c>
      <c r="I263" s="1">
        <v>0</v>
      </c>
    </row>
    <row r="264" spans="1:9" x14ac:dyDescent="0.25">
      <c r="A264" s="1" t="s">
        <v>538</v>
      </c>
      <c r="B264" s="2" t="s">
        <v>539</v>
      </c>
      <c r="C264" s="2" t="s">
        <v>147</v>
      </c>
      <c r="D264" s="1" t="s">
        <v>540</v>
      </c>
      <c r="E264" s="1" t="s">
        <v>143</v>
      </c>
      <c r="F264" s="1"/>
      <c r="G264" s="1"/>
      <c r="H264" s="1"/>
      <c r="I264" s="1"/>
    </row>
    <row r="265" spans="1:9" x14ac:dyDescent="0.25">
      <c r="A265" s="1" t="s">
        <v>144</v>
      </c>
      <c r="B265" s="2">
        <v>0</v>
      </c>
      <c r="C265" s="2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</row>
    <row r="266" spans="1:9" x14ac:dyDescent="0.25">
      <c r="A266" s="1" t="s">
        <v>541</v>
      </c>
      <c r="B266" s="2" t="s">
        <v>542</v>
      </c>
      <c r="C266" s="2" t="s">
        <v>147</v>
      </c>
      <c r="D266" s="1" t="s">
        <v>143</v>
      </c>
      <c r="E266" s="1"/>
      <c r="F266" s="1"/>
      <c r="G266" s="1"/>
      <c r="H266" s="1"/>
      <c r="I266" s="1"/>
    </row>
    <row r="267" spans="1:9" x14ac:dyDescent="0.25">
      <c r="A267" s="1" t="s">
        <v>144</v>
      </c>
      <c r="B267" s="2">
        <v>57673.599999999999</v>
      </c>
      <c r="C267" s="2">
        <v>57673.599999999999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</row>
    <row r="268" spans="1:9" x14ac:dyDescent="0.25">
      <c r="A268" s="1" t="s">
        <v>543</v>
      </c>
      <c r="B268" s="2" t="s">
        <v>544</v>
      </c>
      <c r="C268" s="2" t="s">
        <v>147</v>
      </c>
      <c r="D268" s="1" t="s">
        <v>545</v>
      </c>
      <c r="E268" s="1" t="s">
        <v>143</v>
      </c>
      <c r="F268" s="1"/>
      <c r="G268" s="1"/>
      <c r="H268" s="1"/>
      <c r="I268" s="1"/>
    </row>
    <row r="269" spans="1:9" x14ac:dyDescent="0.25">
      <c r="A269" s="1" t="s">
        <v>144</v>
      </c>
      <c r="B269" s="2">
        <v>0</v>
      </c>
      <c r="C269" s="2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</row>
    <row r="270" spans="1:9" x14ac:dyDescent="0.25">
      <c r="A270" s="1" t="s">
        <v>546</v>
      </c>
      <c r="B270" s="2" t="s">
        <v>547</v>
      </c>
      <c r="C270" s="2" t="s">
        <v>147</v>
      </c>
      <c r="D270" s="1" t="s">
        <v>143</v>
      </c>
      <c r="E270" s="1"/>
      <c r="F270" s="1"/>
      <c r="G270" s="1"/>
      <c r="H270" s="1"/>
      <c r="I270" s="1"/>
    </row>
    <row r="271" spans="1:9" x14ac:dyDescent="0.25">
      <c r="A271" s="1" t="s">
        <v>144</v>
      </c>
      <c r="B271" s="2">
        <v>0</v>
      </c>
      <c r="C271" s="2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</row>
    <row r="272" spans="1:9" x14ac:dyDescent="0.25">
      <c r="A272" s="1" t="s">
        <v>548</v>
      </c>
      <c r="B272" s="2" t="s">
        <v>549</v>
      </c>
      <c r="C272" s="2" t="s">
        <v>147</v>
      </c>
      <c r="D272" s="1" t="s">
        <v>143</v>
      </c>
      <c r="E272" s="1"/>
      <c r="F272" s="1"/>
      <c r="G272" s="1"/>
      <c r="H272" s="1"/>
      <c r="I272" s="1"/>
    </row>
    <row r="273" spans="1:12" x14ac:dyDescent="0.25">
      <c r="A273" s="1" t="s">
        <v>144</v>
      </c>
      <c r="B273" s="2">
        <v>0</v>
      </c>
      <c r="C273" s="2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/>
      <c r="K273" s="1"/>
      <c r="L273" s="1"/>
    </row>
    <row r="274" spans="1:12" x14ac:dyDescent="0.25">
      <c r="A274" s="1" t="s">
        <v>550</v>
      </c>
      <c r="B274" s="2" t="s">
        <v>551</v>
      </c>
      <c r="C274" s="2" t="s">
        <v>552</v>
      </c>
      <c r="D274" s="1" t="s">
        <v>553</v>
      </c>
      <c r="E274" s="1" t="s">
        <v>143</v>
      </c>
      <c r="F274" s="1"/>
      <c r="G274" s="1"/>
      <c r="H274" s="1"/>
      <c r="I274" s="1"/>
      <c r="J274" s="1"/>
      <c r="K274" s="1"/>
      <c r="L274" s="1"/>
    </row>
    <row r="275" spans="1:12" x14ac:dyDescent="0.25">
      <c r="A275" s="1" t="s">
        <v>144</v>
      </c>
      <c r="B275" s="2">
        <v>0</v>
      </c>
      <c r="C275" s="2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/>
      <c r="K275" s="1"/>
      <c r="L275" s="1"/>
    </row>
    <row r="276" spans="1:12" x14ac:dyDescent="0.25">
      <c r="A276" s="1" t="s">
        <v>554</v>
      </c>
      <c r="B276" s="2" t="s">
        <v>555</v>
      </c>
      <c r="C276" s="2" t="s">
        <v>556</v>
      </c>
      <c r="D276" s="1" t="s">
        <v>143</v>
      </c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" t="s">
        <v>144</v>
      </c>
      <c r="B277" s="2">
        <v>0</v>
      </c>
      <c r="C277" s="2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/>
      <c r="K277" s="1"/>
      <c r="L277" s="1"/>
    </row>
    <row r="278" spans="1:12" x14ac:dyDescent="0.25">
      <c r="A278" s="1" t="s">
        <v>557</v>
      </c>
      <c r="B278" s="2" t="s">
        <v>558</v>
      </c>
      <c r="C278" s="2" t="s">
        <v>147</v>
      </c>
      <c r="D278" s="1" t="s">
        <v>143</v>
      </c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" t="s">
        <v>144</v>
      </c>
      <c r="B279" s="2">
        <v>0</v>
      </c>
      <c r="C279" s="2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/>
      <c r="K279" s="1"/>
      <c r="L279" s="1"/>
    </row>
    <row r="280" spans="1:12" x14ac:dyDescent="0.25">
      <c r="A280" s="1" t="s">
        <v>559</v>
      </c>
      <c r="B280" s="2" t="s">
        <v>560</v>
      </c>
      <c r="C280" s="2" t="s">
        <v>147</v>
      </c>
      <c r="D280" s="1" t="s">
        <v>143</v>
      </c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" t="s">
        <v>144</v>
      </c>
      <c r="B281" s="2">
        <v>0</v>
      </c>
      <c r="C281" s="2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/>
      <c r="K281" s="1"/>
      <c r="L281" s="1"/>
    </row>
    <row r="282" spans="1:12" x14ac:dyDescent="0.25">
      <c r="A282" s="1" t="s">
        <v>561</v>
      </c>
      <c r="B282" s="2" t="s">
        <v>562</v>
      </c>
      <c r="C282" s="2" t="s">
        <v>147</v>
      </c>
      <c r="D282" s="1" t="s">
        <v>143</v>
      </c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" t="s">
        <v>144</v>
      </c>
      <c r="B283" s="2">
        <v>350864.66</v>
      </c>
      <c r="C283" s="2">
        <v>350864.66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/>
      <c r="K283" s="1"/>
      <c r="L283" s="1"/>
    </row>
    <row r="284" spans="1:12" x14ac:dyDescent="0.25">
      <c r="A284" s="1" t="s">
        <v>563</v>
      </c>
      <c r="B284" s="2" t="s">
        <v>564</v>
      </c>
      <c r="C284" s="2" t="s">
        <v>147</v>
      </c>
      <c r="D284" s="1" t="s">
        <v>143</v>
      </c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1" t="s">
        <v>144</v>
      </c>
      <c r="B285" s="2">
        <v>531830.19999999995</v>
      </c>
      <c r="C285" s="2">
        <v>0</v>
      </c>
      <c r="D285" s="1">
        <v>0</v>
      </c>
      <c r="E285" s="1">
        <v>0</v>
      </c>
      <c r="F285" s="1">
        <v>531830.19999999995</v>
      </c>
      <c r="G285" s="1">
        <v>0</v>
      </c>
      <c r="H285" s="1">
        <v>0</v>
      </c>
      <c r="I285" s="1">
        <v>0</v>
      </c>
      <c r="J285" s="1"/>
      <c r="K285" s="1"/>
      <c r="L285" s="1"/>
    </row>
    <row r="286" spans="1:12" x14ac:dyDescent="0.25">
      <c r="A286" s="1" t="s">
        <v>565</v>
      </c>
      <c r="B286" s="2" t="s">
        <v>566</v>
      </c>
      <c r="C286" s="2" t="s">
        <v>567</v>
      </c>
      <c r="D286" s="1" t="s">
        <v>568</v>
      </c>
      <c r="E286" s="1" t="s">
        <v>143</v>
      </c>
      <c r="F286" s="1"/>
      <c r="G286" s="1"/>
      <c r="H286" s="1"/>
      <c r="I286" s="1"/>
      <c r="J286" s="1"/>
      <c r="K286" s="1"/>
      <c r="L286" s="1"/>
    </row>
    <row r="287" spans="1:12" x14ac:dyDescent="0.25">
      <c r="A287" s="1" t="s">
        <v>144</v>
      </c>
      <c r="B287" s="2">
        <v>0</v>
      </c>
      <c r="C287" s="2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/>
      <c r="K287" s="1"/>
      <c r="L287" s="1"/>
    </row>
    <row r="288" spans="1:12" x14ac:dyDescent="0.25">
      <c r="A288" s="1" t="s">
        <v>127</v>
      </c>
      <c r="B288" s="2" t="s">
        <v>128</v>
      </c>
      <c r="C288" s="2" t="s">
        <v>129</v>
      </c>
      <c r="D288" s="1" t="s">
        <v>130</v>
      </c>
      <c r="E288" s="1" t="s">
        <v>131</v>
      </c>
      <c r="F288" s="1" t="s">
        <v>132</v>
      </c>
      <c r="G288" s="1" t="s">
        <v>133</v>
      </c>
      <c r="H288" s="1" t="s">
        <v>134</v>
      </c>
      <c r="I288" s="1" t="s">
        <v>135</v>
      </c>
      <c r="J288" s="1" t="s">
        <v>136</v>
      </c>
      <c r="K288" s="1" t="s">
        <v>137</v>
      </c>
      <c r="L288" s="1" t="s">
        <v>138</v>
      </c>
    </row>
    <row r="289" spans="1:9" x14ac:dyDescent="0.25">
      <c r="A289" s="1" t="s">
        <v>569</v>
      </c>
      <c r="B289" s="2" t="s">
        <v>570</v>
      </c>
      <c r="C289" s="2" t="s">
        <v>571</v>
      </c>
      <c r="D289" s="1" t="s">
        <v>572</v>
      </c>
      <c r="E289" s="1" t="s">
        <v>143</v>
      </c>
      <c r="F289" s="1"/>
      <c r="G289" s="1"/>
      <c r="H289" s="1"/>
      <c r="I289" s="1"/>
    </row>
    <row r="290" spans="1:9" x14ac:dyDescent="0.25">
      <c r="A290" s="1" t="s">
        <v>144</v>
      </c>
      <c r="B290" s="2">
        <v>0</v>
      </c>
      <c r="C290" s="2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</row>
    <row r="291" spans="1:9" x14ac:dyDescent="0.25">
      <c r="A291" s="1" t="s">
        <v>573</v>
      </c>
      <c r="B291" s="2" t="s">
        <v>574</v>
      </c>
      <c r="C291" s="2" t="s">
        <v>147</v>
      </c>
      <c r="D291" s="1" t="s">
        <v>148</v>
      </c>
      <c r="E291" s="1" t="s">
        <v>143</v>
      </c>
      <c r="F291" s="1"/>
      <c r="G291" s="1"/>
      <c r="H291" s="1"/>
      <c r="I291" s="1"/>
    </row>
    <row r="292" spans="1:9" x14ac:dyDescent="0.25">
      <c r="A292" s="1" t="s">
        <v>144</v>
      </c>
      <c r="B292" s="2">
        <v>0</v>
      </c>
      <c r="C292" s="2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</row>
    <row r="293" spans="1:9" x14ac:dyDescent="0.25">
      <c r="A293" s="1" t="s">
        <v>575</v>
      </c>
      <c r="B293" s="2" t="s">
        <v>576</v>
      </c>
      <c r="C293" s="2" t="s">
        <v>577</v>
      </c>
      <c r="D293" s="1" t="s">
        <v>578</v>
      </c>
      <c r="E293" s="1" t="s">
        <v>143</v>
      </c>
      <c r="F293" s="1"/>
      <c r="G293" s="1"/>
      <c r="H293" s="1"/>
      <c r="I293" s="1"/>
    </row>
    <row r="294" spans="1:9" x14ac:dyDescent="0.25">
      <c r="A294" s="1" t="s">
        <v>144</v>
      </c>
      <c r="B294" s="2">
        <v>0</v>
      </c>
      <c r="C294" s="2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</row>
    <row r="295" spans="1:9" x14ac:dyDescent="0.25">
      <c r="A295" s="1" t="s">
        <v>579</v>
      </c>
      <c r="B295" s="2" t="s">
        <v>580</v>
      </c>
      <c r="C295" s="2" t="s">
        <v>147</v>
      </c>
      <c r="D295" s="1" t="s">
        <v>143</v>
      </c>
      <c r="E295" s="1"/>
      <c r="F295" s="1"/>
      <c r="G295" s="1"/>
      <c r="H295" s="1"/>
      <c r="I295" s="1"/>
    </row>
    <row r="296" spans="1:9" x14ac:dyDescent="0.25">
      <c r="A296" s="1" t="s">
        <v>144</v>
      </c>
      <c r="B296" s="2">
        <v>0</v>
      </c>
      <c r="C296" s="2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</row>
    <row r="297" spans="1:9" x14ac:dyDescent="0.25">
      <c r="A297" s="1" t="s">
        <v>581</v>
      </c>
      <c r="B297" s="2" t="s">
        <v>582</v>
      </c>
      <c r="C297" s="2" t="s">
        <v>583</v>
      </c>
      <c r="D297" s="1" t="s">
        <v>584</v>
      </c>
      <c r="E297" s="1" t="s">
        <v>143</v>
      </c>
      <c r="F297" s="1"/>
      <c r="G297" s="1"/>
      <c r="H297" s="1"/>
      <c r="I297" s="1"/>
    </row>
    <row r="298" spans="1:9" x14ac:dyDescent="0.25">
      <c r="A298" s="1" t="s">
        <v>144</v>
      </c>
      <c r="B298" s="2">
        <v>0</v>
      </c>
      <c r="C298" s="2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</row>
    <row r="299" spans="1:9" x14ac:dyDescent="0.25">
      <c r="A299" s="1" t="s">
        <v>585</v>
      </c>
      <c r="B299" s="2" t="s">
        <v>586</v>
      </c>
      <c r="C299" s="2" t="s">
        <v>587</v>
      </c>
      <c r="D299" s="1" t="s">
        <v>588</v>
      </c>
      <c r="E299" s="1" t="s">
        <v>143</v>
      </c>
      <c r="F299" s="1"/>
      <c r="G299" s="1"/>
      <c r="H299" s="1"/>
      <c r="I299" s="1"/>
    </row>
    <row r="300" spans="1:9" x14ac:dyDescent="0.25">
      <c r="A300" s="1" t="s">
        <v>144</v>
      </c>
      <c r="B300" s="2">
        <v>0</v>
      </c>
      <c r="C300" s="2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</row>
    <row r="301" spans="1:9" x14ac:dyDescent="0.25">
      <c r="A301" s="1" t="s">
        <v>589</v>
      </c>
      <c r="B301" s="2" t="s">
        <v>590</v>
      </c>
      <c r="C301" s="2" t="s">
        <v>147</v>
      </c>
      <c r="D301" s="1" t="s">
        <v>143</v>
      </c>
      <c r="E301" s="1"/>
      <c r="F301" s="1"/>
      <c r="G301" s="1"/>
      <c r="H301" s="1"/>
      <c r="I301" s="1"/>
    </row>
    <row r="302" spans="1:9" x14ac:dyDescent="0.25">
      <c r="A302" s="1" t="s">
        <v>144</v>
      </c>
      <c r="B302" s="2">
        <v>0</v>
      </c>
      <c r="C302" s="2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</row>
    <row r="303" spans="1:9" x14ac:dyDescent="0.25">
      <c r="A303" s="1" t="s">
        <v>591</v>
      </c>
      <c r="B303" s="2" t="s">
        <v>592</v>
      </c>
      <c r="C303" s="2" t="s">
        <v>147</v>
      </c>
      <c r="D303" s="1" t="s">
        <v>593</v>
      </c>
      <c r="E303" s="1" t="s">
        <v>143</v>
      </c>
      <c r="F303" s="1"/>
      <c r="G303" s="1"/>
      <c r="H303" s="1"/>
      <c r="I303" s="1"/>
    </row>
    <row r="304" spans="1:9" x14ac:dyDescent="0.25">
      <c r="A304" s="1" t="s">
        <v>144</v>
      </c>
      <c r="B304" s="2">
        <v>0</v>
      </c>
      <c r="C304" s="2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</row>
    <row r="305" spans="1:9" x14ac:dyDescent="0.25">
      <c r="A305" s="1" t="s">
        <v>594</v>
      </c>
      <c r="B305" s="2" t="s">
        <v>595</v>
      </c>
      <c r="C305" s="2" t="s">
        <v>147</v>
      </c>
      <c r="D305" s="1" t="s">
        <v>596</v>
      </c>
      <c r="E305" s="1" t="s">
        <v>143</v>
      </c>
      <c r="F305" s="1"/>
      <c r="G305" s="1"/>
      <c r="H305" s="1"/>
      <c r="I305" s="1"/>
    </row>
    <row r="306" spans="1:9" x14ac:dyDescent="0.25">
      <c r="A306" s="1" t="s">
        <v>144</v>
      </c>
      <c r="B306" s="2">
        <v>0</v>
      </c>
      <c r="C306" s="2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</row>
    <row r="307" spans="1:9" x14ac:dyDescent="0.25">
      <c r="A307" s="1" t="s">
        <v>597</v>
      </c>
      <c r="B307" s="2" t="s">
        <v>598</v>
      </c>
      <c r="C307" s="2" t="s">
        <v>147</v>
      </c>
      <c r="D307" s="1" t="s">
        <v>599</v>
      </c>
      <c r="E307" s="1" t="s">
        <v>143</v>
      </c>
      <c r="F307" s="1"/>
      <c r="G307" s="1"/>
      <c r="H307" s="1"/>
      <c r="I307" s="1"/>
    </row>
    <row r="308" spans="1:9" x14ac:dyDescent="0.25">
      <c r="A308" s="1" t="s">
        <v>144</v>
      </c>
      <c r="B308" s="2">
        <v>0</v>
      </c>
      <c r="C308" s="2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</row>
    <row r="309" spans="1:9" x14ac:dyDescent="0.25">
      <c r="A309" s="1" t="s">
        <v>600</v>
      </c>
      <c r="B309" s="2" t="s">
        <v>601</v>
      </c>
      <c r="C309" s="2" t="s">
        <v>602</v>
      </c>
      <c r="D309" s="1" t="s">
        <v>143</v>
      </c>
      <c r="E309" s="1"/>
      <c r="F309" s="1"/>
      <c r="G309" s="1"/>
      <c r="H309" s="1"/>
      <c r="I309" s="1"/>
    </row>
    <row r="310" spans="1:9" x14ac:dyDescent="0.25">
      <c r="A310" s="1" t="s">
        <v>144</v>
      </c>
      <c r="B310" s="2">
        <v>0</v>
      </c>
      <c r="C310" s="2">
        <v>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</row>
    <row r="311" spans="1:9" x14ac:dyDescent="0.25">
      <c r="A311" s="1" t="s">
        <v>603</v>
      </c>
      <c r="B311" s="2" t="s">
        <v>604</v>
      </c>
      <c r="C311" s="2" t="s">
        <v>605</v>
      </c>
      <c r="D311" s="1" t="s">
        <v>606</v>
      </c>
      <c r="E311" s="1" t="s">
        <v>143</v>
      </c>
      <c r="F311" s="1"/>
      <c r="G311" s="1"/>
      <c r="H311" s="1"/>
      <c r="I311" s="1"/>
    </row>
    <row r="312" spans="1:9" x14ac:dyDescent="0.25">
      <c r="A312" s="1" t="s">
        <v>144</v>
      </c>
      <c r="B312" s="2">
        <v>0</v>
      </c>
      <c r="C312" s="2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</row>
    <row r="313" spans="1:9" x14ac:dyDescent="0.25">
      <c r="A313" s="1" t="s">
        <v>607</v>
      </c>
      <c r="B313" s="2" t="s">
        <v>608</v>
      </c>
      <c r="C313" s="2" t="s">
        <v>609</v>
      </c>
      <c r="D313" s="1" t="s">
        <v>610</v>
      </c>
      <c r="E313" s="1" t="s">
        <v>143</v>
      </c>
      <c r="F313" s="1"/>
      <c r="G313" s="1"/>
      <c r="H313" s="1"/>
      <c r="I313" s="1"/>
    </row>
    <row r="314" spans="1:9" x14ac:dyDescent="0.25">
      <c r="A314" s="1" t="s">
        <v>144</v>
      </c>
      <c r="B314" s="2">
        <v>0</v>
      </c>
      <c r="C314" s="2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</row>
    <row r="315" spans="1:9" x14ac:dyDescent="0.25">
      <c r="A315" s="1" t="s">
        <v>611</v>
      </c>
      <c r="B315" s="2" t="s">
        <v>612</v>
      </c>
      <c r="C315" s="2" t="s">
        <v>147</v>
      </c>
      <c r="D315" s="1" t="s">
        <v>613</v>
      </c>
      <c r="E315" s="1" t="s">
        <v>143</v>
      </c>
      <c r="F315" s="1"/>
      <c r="G315" s="1"/>
      <c r="H315" s="1"/>
      <c r="I315" s="1"/>
    </row>
    <row r="316" spans="1:9" x14ac:dyDescent="0.25">
      <c r="A316" s="1" t="s">
        <v>144</v>
      </c>
      <c r="B316" s="2">
        <v>0</v>
      </c>
      <c r="C316" s="2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</row>
    <row r="317" spans="1:9" x14ac:dyDescent="0.25">
      <c r="A317" s="1" t="s">
        <v>614</v>
      </c>
      <c r="B317" s="2" t="s">
        <v>615</v>
      </c>
      <c r="C317" s="2" t="s">
        <v>616</v>
      </c>
      <c r="D317" s="1" t="s">
        <v>617</v>
      </c>
      <c r="E317" s="1" t="s">
        <v>143</v>
      </c>
      <c r="F317" s="1"/>
      <c r="G317" s="1"/>
      <c r="H317" s="1"/>
      <c r="I317" s="1"/>
    </row>
    <row r="318" spans="1:9" x14ac:dyDescent="0.25">
      <c r="A318" s="1" t="s">
        <v>144</v>
      </c>
      <c r="B318" s="2">
        <v>0</v>
      </c>
      <c r="C318" s="2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</row>
    <row r="319" spans="1:9" x14ac:dyDescent="0.25">
      <c r="A319" s="1" t="s">
        <v>618</v>
      </c>
      <c r="B319" s="2" t="s">
        <v>619</v>
      </c>
      <c r="C319" s="2" t="s">
        <v>620</v>
      </c>
      <c r="D319" s="1" t="s">
        <v>621</v>
      </c>
      <c r="E319" s="1" t="s">
        <v>143</v>
      </c>
      <c r="F319" s="1"/>
      <c r="G319" s="1"/>
      <c r="H319" s="1"/>
      <c r="I319" s="1"/>
    </row>
    <row r="320" spans="1:9" x14ac:dyDescent="0.25">
      <c r="A320" s="1" t="s">
        <v>144</v>
      </c>
      <c r="B320" s="2">
        <v>8500</v>
      </c>
      <c r="C320" s="2">
        <v>0</v>
      </c>
      <c r="D320" s="1">
        <v>8500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</row>
    <row r="321" spans="1:12" x14ac:dyDescent="0.25">
      <c r="A321" s="1" t="s">
        <v>622</v>
      </c>
      <c r="B321" s="2" t="s">
        <v>623</v>
      </c>
      <c r="C321" s="2" t="s">
        <v>147</v>
      </c>
      <c r="D321" s="1" t="s">
        <v>143</v>
      </c>
      <c r="E321" s="1"/>
      <c r="F321" s="1"/>
      <c r="G321" s="1"/>
      <c r="H321" s="1"/>
      <c r="I321" s="1"/>
      <c r="J321" s="1"/>
      <c r="K321" s="1"/>
      <c r="L321" s="1"/>
    </row>
    <row r="322" spans="1:12" x14ac:dyDescent="0.25">
      <c r="A322" s="1" t="s">
        <v>144</v>
      </c>
      <c r="B322" s="2">
        <v>0</v>
      </c>
      <c r="C322" s="2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/>
      <c r="K322" s="1"/>
      <c r="L322" s="1"/>
    </row>
    <row r="323" spans="1:12" x14ac:dyDescent="0.25">
      <c r="A323" s="1" t="s">
        <v>624</v>
      </c>
      <c r="B323" s="2" t="s">
        <v>625</v>
      </c>
      <c r="C323" s="2" t="s">
        <v>626</v>
      </c>
      <c r="D323" s="1" t="s">
        <v>627</v>
      </c>
      <c r="E323" s="1" t="s">
        <v>143</v>
      </c>
      <c r="F323" s="1"/>
      <c r="G323" s="1"/>
      <c r="H323" s="1"/>
      <c r="I323" s="1"/>
      <c r="J323" s="1"/>
      <c r="K323" s="1"/>
      <c r="L323" s="1"/>
    </row>
    <row r="324" spans="1:12" x14ac:dyDescent="0.25">
      <c r="A324" s="1" t="s">
        <v>144</v>
      </c>
      <c r="B324" s="2">
        <v>0</v>
      </c>
      <c r="C324" s="2">
        <v>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/>
      <c r="K324" s="1"/>
      <c r="L324" s="1"/>
    </row>
    <row r="325" spans="1:12" x14ac:dyDescent="0.25">
      <c r="A325" s="1" t="s">
        <v>628</v>
      </c>
      <c r="B325" s="2" t="s">
        <v>629</v>
      </c>
      <c r="C325" s="2" t="s">
        <v>630</v>
      </c>
      <c r="D325" s="1" t="s">
        <v>631</v>
      </c>
      <c r="E325" s="1" t="s">
        <v>143</v>
      </c>
      <c r="F325" s="1"/>
      <c r="G325" s="1"/>
      <c r="H325" s="1"/>
      <c r="I325" s="1"/>
      <c r="J325" s="1"/>
      <c r="K325" s="1"/>
      <c r="L325" s="1"/>
    </row>
    <row r="326" spans="1:12" x14ac:dyDescent="0.25">
      <c r="A326" s="1" t="s">
        <v>144</v>
      </c>
      <c r="B326" s="2">
        <v>0</v>
      </c>
      <c r="C326" s="2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/>
      <c r="K326" s="1"/>
      <c r="L326" s="1"/>
    </row>
    <row r="327" spans="1:12" x14ac:dyDescent="0.25">
      <c r="A327" s="1" t="s">
        <v>632</v>
      </c>
      <c r="B327" s="2" t="s">
        <v>633</v>
      </c>
      <c r="C327" s="2" t="s">
        <v>634</v>
      </c>
      <c r="D327" s="1" t="s">
        <v>635</v>
      </c>
      <c r="E327" s="1" t="s">
        <v>143</v>
      </c>
      <c r="F327" s="1"/>
      <c r="G327" s="1"/>
      <c r="H327" s="1"/>
      <c r="I327" s="1"/>
      <c r="J327" s="1"/>
      <c r="K327" s="1"/>
      <c r="L327" s="1"/>
    </row>
    <row r="328" spans="1:12" x14ac:dyDescent="0.25">
      <c r="A328" s="1" t="s">
        <v>144</v>
      </c>
      <c r="B328" s="2">
        <v>10000</v>
      </c>
      <c r="C328" s="2">
        <v>0</v>
      </c>
      <c r="D328" s="1">
        <v>0</v>
      </c>
      <c r="E328" s="1">
        <v>10000</v>
      </c>
      <c r="F328" s="1">
        <v>0</v>
      </c>
      <c r="G328" s="1">
        <v>0</v>
      </c>
      <c r="H328" s="1">
        <v>0</v>
      </c>
      <c r="I328" s="1">
        <v>0</v>
      </c>
      <c r="J328" s="1"/>
      <c r="K328" s="1"/>
      <c r="L328" s="1"/>
    </row>
    <row r="329" spans="1:12" x14ac:dyDescent="0.25">
      <c r="A329" s="1" t="s">
        <v>127</v>
      </c>
      <c r="B329" s="2" t="s">
        <v>128</v>
      </c>
      <c r="C329" s="2" t="s">
        <v>129</v>
      </c>
      <c r="D329" s="1" t="s">
        <v>130</v>
      </c>
      <c r="E329" s="1" t="s">
        <v>131</v>
      </c>
      <c r="F329" s="1" t="s">
        <v>132</v>
      </c>
      <c r="G329" s="1" t="s">
        <v>133</v>
      </c>
      <c r="H329" s="1" t="s">
        <v>134</v>
      </c>
      <c r="I329" s="1" t="s">
        <v>135</v>
      </c>
      <c r="J329" s="1" t="s">
        <v>136</v>
      </c>
      <c r="K329" s="1" t="s">
        <v>137</v>
      </c>
      <c r="L329" s="1" t="s">
        <v>138</v>
      </c>
    </row>
    <row r="330" spans="1:12" x14ac:dyDescent="0.25">
      <c r="A330" s="1" t="s">
        <v>636</v>
      </c>
      <c r="B330" s="2" t="s">
        <v>637</v>
      </c>
      <c r="C330" s="2" t="s">
        <v>147</v>
      </c>
      <c r="D330" s="1" t="s">
        <v>143</v>
      </c>
      <c r="E330" s="1"/>
      <c r="F330" s="1"/>
      <c r="G330" s="1"/>
      <c r="H330" s="1"/>
      <c r="I330" s="1"/>
      <c r="J330" s="1"/>
      <c r="K330" s="1"/>
      <c r="L330" s="1"/>
    </row>
    <row r="331" spans="1:12" x14ac:dyDescent="0.25">
      <c r="A331" s="1" t="s">
        <v>144</v>
      </c>
      <c r="B331" s="2">
        <v>0</v>
      </c>
      <c r="C331" s="2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/>
      <c r="K331" s="1"/>
      <c r="L331" s="1"/>
    </row>
    <row r="332" spans="1:12" x14ac:dyDescent="0.25">
      <c r="A332" s="1" t="s">
        <v>638</v>
      </c>
      <c r="B332" s="2" t="s">
        <v>639</v>
      </c>
      <c r="C332" s="2" t="s">
        <v>640</v>
      </c>
      <c r="D332" s="1" t="s">
        <v>143</v>
      </c>
      <c r="E332" s="1"/>
      <c r="F332" s="1"/>
      <c r="G332" s="1"/>
      <c r="H332" s="1"/>
      <c r="I332" s="1"/>
      <c r="J332" s="1"/>
      <c r="K332" s="1"/>
      <c r="L332" s="1"/>
    </row>
    <row r="333" spans="1:12" x14ac:dyDescent="0.25">
      <c r="A333" s="1" t="s">
        <v>144</v>
      </c>
      <c r="B333" s="2">
        <v>0</v>
      </c>
      <c r="C333" s="2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/>
      <c r="K333" s="1"/>
      <c r="L333" s="1"/>
    </row>
    <row r="334" spans="1:12" x14ac:dyDescent="0.25">
      <c r="A334" s="1" t="s">
        <v>641</v>
      </c>
      <c r="B334" s="2" t="s">
        <v>642</v>
      </c>
      <c r="C334" s="2" t="s">
        <v>643</v>
      </c>
      <c r="D334" s="1" t="s">
        <v>644</v>
      </c>
      <c r="E334" s="1" t="s">
        <v>143</v>
      </c>
      <c r="F334" s="1"/>
      <c r="G334" s="1"/>
      <c r="H334" s="1"/>
      <c r="I334" s="1"/>
      <c r="J334" s="1"/>
      <c r="K334" s="1"/>
      <c r="L334" s="1"/>
    </row>
    <row r="335" spans="1:12" x14ac:dyDescent="0.25">
      <c r="A335" s="1" t="s">
        <v>144</v>
      </c>
      <c r="B335" s="2">
        <v>0</v>
      </c>
      <c r="C335" s="2">
        <v>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/>
      <c r="K335" s="1"/>
      <c r="L335" s="1"/>
    </row>
    <row r="336" spans="1:12" x14ac:dyDescent="0.25">
      <c r="A336" s="1" t="s">
        <v>645</v>
      </c>
      <c r="B336" s="2" t="s">
        <v>646</v>
      </c>
      <c r="C336" s="2" t="s">
        <v>147</v>
      </c>
      <c r="D336" s="1" t="s">
        <v>647</v>
      </c>
      <c r="E336" s="1" t="s">
        <v>143</v>
      </c>
      <c r="F336" s="1"/>
      <c r="G336" s="1"/>
      <c r="H336" s="1"/>
      <c r="I336" s="1"/>
      <c r="J336" s="1"/>
      <c r="K336" s="1"/>
      <c r="L336" s="1"/>
    </row>
    <row r="337" spans="1:10" x14ac:dyDescent="0.25">
      <c r="A337" s="1" t="s">
        <v>144</v>
      </c>
      <c r="B337" s="2">
        <v>0</v>
      </c>
      <c r="C337" s="2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</row>
    <row r="338" spans="1:10" x14ac:dyDescent="0.25">
      <c r="A338" s="1" t="s">
        <v>648</v>
      </c>
      <c r="B338" s="2" t="s">
        <v>649</v>
      </c>
      <c r="C338" s="2" t="s">
        <v>650</v>
      </c>
      <c r="D338" s="1" t="s">
        <v>651</v>
      </c>
      <c r="E338" s="1" t="s">
        <v>143</v>
      </c>
      <c r="F338" s="1"/>
      <c r="G338" s="1"/>
      <c r="H338" s="1"/>
      <c r="I338" s="1"/>
    </row>
    <row r="339" spans="1:10" x14ac:dyDescent="0.25">
      <c r="A339" s="1" t="s">
        <v>144</v>
      </c>
      <c r="B339" s="2">
        <v>0</v>
      </c>
      <c r="C339" s="2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</row>
    <row r="340" spans="1:10" x14ac:dyDescent="0.25">
      <c r="A340" s="1" t="s">
        <v>652</v>
      </c>
      <c r="B340" s="2" t="s">
        <v>653</v>
      </c>
      <c r="C340" s="2" t="s">
        <v>654</v>
      </c>
      <c r="D340" s="1" t="s">
        <v>655</v>
      </c>
      <c r="E340" s="1" t="s">
        <v>143</v>
      </c>
      <c r="F340" s="1"/>
      <c r="G340" s="1"/>
      <c r="H340" s="1"/>
      <c r="I340" s="1"/>
    </row>
    <row r="341" spans="1:10" x14ac:dyDescent="0.25">
      <c r="A341" s="1" t="s">
        <v>144</v>
      </c>
      <c r="B341" s="2">
        <v>0</v>
      </c>
      <c r="C341" s="2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</row>
    <row r="342" spans="1:10" x14ac:dyDescent="0.25">
      <c r="A342" s="1" t="s">
        <v>656</v>
      </c>
      <c r="B342" s="2" t="s">
        <v>657</v>
      </c>
      <c r="C342" s="2" t="s">
        <v>147</v>
      </c>
      <c r="D342" s="1" t="s">
        <v>148</v>
      </c>
      <c r="E342" s="1" t="s">
        <v>143</v>
      </c>
      <c r="F342" s="1"/>
      <c r="G342" s="1"/>
      <c r="H342" s="1"/>
      <c r="I342" s="1"/>
    </row>
    <row r="343" spans="1:10" x14ac:dyDescent="0.25">
      <c r="A343" s="1" t="s">
        <v>144</v>
      </c>
      <c r="B343" s="2">
        <v>0</v>
      </c>
      <c r="C343" s="2">
        <v>0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</row>
    <row r="344" spans="1:10" x14ac:dyDescent="0.25">
      <c r="A344" s="1" t="s">
        <v>658</v>
      </c>
      <c r="B344" s="2" t="s">
        <v>659</v>
      </c>
      <c r="C344" s="2" t="s">
        <v>147</v>
      </c>
      <c r="D344" s="1" t="s">
        <v>660</v>
      </c>
      <c r="E344" s="1" t="s">
        <v>143</v>
      </c>
      <c r="F344" s="1"/>
      <c r="G344" s="1"/>
      <c r="H344" s="1"/>
      <c r="I344" s="1"/>
    </row>
    <row r="345" spans="1:10" x14ac:dyDescent="0.25">
      <c r="A345" s="2" t="s">
        <v>144</v>
      </c>
      <c r="B345" s="2">
        <v>2433925</v>
      </c>
      <c r="C345" s="2">
        <v>0</v>
      </c>
      <c r="D345" s="2">
        <v>849875</v>
      </c>
      <c r="E345" s="2">
        <v>832000</v>
      </c>
      <c r="F345" s="2">
        <v>752050</v>
      </c>
      <c r="G345" s="2">
        <v>0</v>
      </c>
      <c r="H345" s="2">
        <v>0</v>
      </c>
      <c r="I345" s="2">
        <v>0</v>
      </c>
      <c r="J345" s="3"/>
    </row>
    <row r="346" spans="1:10" x14ac:dyDescent="0.25">
      <c r="A346" s="1" t="s">
        <v>661</v>
      </c>
      <c r="B346" s="2" t="s">
        <v>662</v>
      </c>
      <c r="C346" s="2" t="s">
        <v>147</v>
      </c>
      <c r="D346" s="1" t="s">
        <v>663</v>
      </c>
      <c r="E346" s="1" t="s">
        <v>143</v>
      </c>
      <c r="F346" s="1"/>
      <c r="G346" s="1"/>
      <c r="H346" s="1"/>
      <c r="I346" s="1"/>
    </row>
    <row r="347" spans="1:10" x14ac:dyDescent="0.25">
      <c r="A347" s="1" t="s">
        <v>144</v>
      </c>
      <c r="B347" s="2">
        <v>0</v>
      </c>
      <c r="C347" s="2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</row>
    <row r="348" spans="1:10" x14ac:dyDescent="0.25">
      <c r="A348" s="1" t="s">
        <v>664</v>
      </c>
      <c r="B348" s="2" t="s">
        <v>665</v>
      </c>
      <c r="C348" s="2" t="s">
        <v>147</v>
      </c>
      <c r="D348" s="1" t="s">
        <v>666</v>
      </c>
      <c r="E348" s="1" t="s">
        <v>143</v>
      </c>
      <c r="F348" s="1"/>
      <c r="G348" s="1"/>
      <c r="H348" s="1"/>
      <c r="I348" s="1"/>
    </row>
    <row r="349" spans="1:10" x14ac:dyDescent="0.25">
      <c r="A349" s="1" t="s">
        <v>144</v>
      </c>
      <c r="B349" s="2">
        <v>0</v>
      </c>
      <c r="C349" s="2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</row>
    <row r="350" spans="1:10" x14ac:dyDescent="0.25">
      <c r="A350" s="1" t="s">
        <v>667</v>
      </c>
      <c r="B350" s="2" t="s">
        <v>668</v>
      </c>
      <c r="C350" s="2" t="s">
        <v>147</v>
      </c>
      <c r="D350" s="1" t="s">
        <v>435</v>
      </c>
      <c r="E350" s="1" t="s">
        <v>143</v>
      </c>
      <c r="F350" s="1"/>
      <c r="G350" s="1"/>
      <c r="H350" s="1"/>
      <c r="I350" s="1"/>
    </row>
    <row r="351" spans="1:10" s="3" customFormat="1" x14ac:dyDescent="0.25">
      <c r="A351" s="2" t="s">
        <v>144</v>
      </c>
      <c r="B351" s="2">
        <v>104381.49</v>
      </c>
      <c r="C351" s="2">
        <v>0</v>
      </c>
      <c r="D351" s="2">
        <v>0</v>
      </c>
      <c r="E351" s="2">
        <v>0</v>
      </c>
      <c r="F351" s="2">
        <v>104381.49</v>
      </c>
      <c r="G351" s="2">
        <v>0</v>
      </c>
      <c r="H351" s="2">
        <v>0</v>
      </c>
      <c r="I351" s="2">
        <v>0</v>
      </c>
    </row>
    <row r="352" spans="1:10" x14ac:dyDescent="0.25">
      <c r="A352" s="1" t="s">
        <v>669</v>
      </c>
      <c r="B352" s="2" t="s">
        <v>670</v>
      </c>
      <c r="C352" s="2" t="s">
        <v>147</v>
      </c>
      <c r="D352" s="1" t="s">
        <v>671</v>
      </c>
      <c r="E352" s="1" t="s">
        <v>143</v>
      </c>
      <c r="F352" s="1"/>
      <c r="G352" s="1"/>
      <c r="H352" s="1"/>
      <c r="I352" s="1"/>
    </row>
    <row r="353" spans="1:9" x14ac:dyDescent="0.25">
      <c r="A353" s="1" t="s">
        <v>144</v>
      </c>
      <c r="B353" s="2">
        <v>0</v>
      </c>
      <c r="C353" s="2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</row>
    <row r="354" spans="1:9" x14ac:dyDescent="0.25">
      <c r="A354" s="1" t="s">
        <v>672</v>
      </c>
      <c r="B354" s="2" t="s">
        <v>673</v>
      </c>
      <c r="C354" s="2" t="s">
        <v>147</v>
      </c>
      <c r="D354" s="1" t="s">
        <v>674</v>
      </c>
      <c r="E354" s="1" t="s">
        <v>143</v>
      </c>
      <c r="F354" s="1"/>
      <c r="G354" s="1"/>
      <c r="H354" s="1"/>
      <c r="I354" s="1"/>
    </row>
    <row r="355" spans="1:9" x14ac:dyDescent="0.25">
      <c r="A355" s="1" t="s">
        <v>144</v>
      </c>
      <c r="B355" s="2">
        <v>0</v>
      </c>
      <c r="C355" s="2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</row>
    <row r="356" spans="1:9" x14ac:dyDescent="0.25">
      <c r="A356" s="1" t="s">
        <v>675</v>
      </c>
      <c r="B356" s="2" t="s">
        <v>676</v>
      </c>
      <c r="C356" s="2" t="s">
        <v>147</v>
      </c>
      <c r="D356" s="1" t="s">
        <v>677</v>
      </c>
      <c r="E356" s="1" t="s">
        <v>143</v>
      </c>
      <c r="F356" s="1"/>
      <c r="G356" s="1"/>
      <c r="H356" s="1"/>
      <c r="I356" s="1"/>
    </row>
    <row r="357" spans="1:9" x14ac:dyDescent="0.25">
      <c r="A357" s="1" t="s">
        <v>144</v>
      </c>
      <c r="B357" s="2">
        <v>0</v>
      </c>
      <c r="C357" s="2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</row>
    <row r="358" spans="1:9" x14ac:dyDescent="0.25">
      <c r="A358" s="1" t="s">
        <v>678</v>
      </c>
      <c r="B358" s="2" t="s">
        <v>679</v>
      </c>
      <c r="C358" s="2" t="s">
        <v>147</v>
      </c>
      <c r="D358" s="1" t="s">
        <v>680</v>
      </c>
      <c r="E358" s="1" t="s">
        <v>143</v>
      </c>
      <c r="F358" s="1"/>
      <c r="G358" s="1"/>
      <c r="H358" s="1"/>
      <c r="I358" s="1"/>
    </row>
    <row r="359" spans="1:9" s="3" customFormat="1" x14ac:dyDescent="0.25">
      <c r="A359" s="2" t="s">
        <v>144</v>
      </c>
      <c r="B359" s="2">
        <v>202114.79</v>
      </c>
      <c r="C359" s="2">
        <v>0</v>
      </c>
      <c r="D359" s="2">
        <v>0</v>
      </c>
      <c r="E359" s="2">
        <v>0</v>
      </c>
      <c r="F359" s="2">
        <v>202114.79</v>
      </c>
      <c r="G359" s="2">
        <v>0</v>
      </c>
      <c r="H359" s="2">
        <v>0</v>
      </c>
      <c r="I359" s="2">
        <v>0</v>
      </c>
    </row>
    <row r="360" spans="1:9" x14ac:dyDescent="0.25">
      <c r="A360" s="1" t="s">
        <v>681</v>
      </c>
      <c r="B360" s="2" t="s">
        <v>682</v>
      </c>
      <c r="C360" s="2" t="s">
        <v>147</v>
      </c>
      <c r="D360" s="1" t="s">
        <v>683</v>
      </c>
      <c r="E360" s="1" t="s">
        <v>143</v>
      </c>
      <c r="F360" s="1"/>
      <c r="G360" s="1"/>
      <c r="H360" s="1"/>
      <c r="I360" s="1"/>
    </row>
    <row r="361" spans="1:9" x14ac:dyDescent="0.25">
      <c r="A361" s="1" t="s">
        <v>144</v>
      </c>
      <c r="B361" s="2">
        <v>0</v>
      </c>
      <c r="C361" s="2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</row>
    <row r="362" spans="1:9" x14ac:dyDescent="0.25">
      <c r="A362" s="1" t="s">
        <v>684</v>
      </c>
      <c r="B362" s="2" t="s">
        <v>685</v>
      </c>
      <c r="C362" s="2" t="s">
        <v>147</v>
      </c>
      <c r="D362" s="1" t="s">
        <v>686</v>
      </c>
      <c r="E362" s="1" t="s">
        <v>143</v>
      </c>
      <c r="F362" s="1"/>
      <c r="G362" s="1"/>
      <c r="H362" s="1"/>
      <c r="I362" s="1"/>
    </row>
    <row r="363" spans="1:9" x14ac:dyDescent="0.25">
      <c r="A363" s="1" t="s">
        <v>144</v>
      </c>
      <c r="B363" s="2">
        <v>600000</v>
      </c>
      <c r="C363" s="2">
        <v>0</v>
      </c>
      <c r="D363" s="1">
        <v>600000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</row>
    <row r="364" spans="1:9" x14ac:dyDescent="0.25">
      <c r="A364" s="1" t="s">
        <v>687</v>
      </c>
      <c r="B364" s="2" t="s">
        <v>688</v>
      </c>
      <c r="C364" s="2" t="s">
        <v>689</v>
      </c>
      <c r="D364" s="1" t="s">
        <v>690</v>
      </c>
      <c r="E364" s="1" t="s">
        <v>143</v>
      </c>
      <c r="F364" s="1"/>
      <c r="G364" s="1"/>
      <c r="H364" s="1"/>
      <c r="I364" s="1"/>
    </row>
    <row r="365" spans="1:9" x14ac:dyDescent="0.25">
      <c r="A365" s="1" t="s">
        <v>144</v>
      </c>
      <c r="B365" s="2">
        <v>192313.09</v>
      </c>
      <c r="C365" s="2">
        <v>192313.09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</row>
    <row r="366" spans="1:9" x14ac:dyDescent="0.25">
      <c r="A366" s="1" t="s">
        <v>691</v>
      </c>
      <c r="B366" s="2" t="s">
        <v>692</v>
      </c>
      <c r="C366" s="2" t="s">
        <v>147</v>
      </c>
      <c r="D366" s="1" t="s">
        <v>693</v>
      </c>
      <c r="E366" s="1" t="s">
        <v>143</v>
      </c>
      <c r="F366" s="1"/>
      <c r="G366" s="1"/>
      <c r="H366" s="1"/>
      <c r="I366" s="1"/>
    </row>
    <row r="367" spans="1:9" x14ac:dyDescent="0.25">
      <c r="A367" s="1" t="s">
        <v>144</v>
      </c>
      <c r="B367" s="2">
        <v>0</v>
      </c>
      <c r="C367" s="2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</row>
    <row r="368" spans="1:9" x14ac:dyDescent="0.25">
      <c r="A368" s="1" t="s">
        <v>694</v>
      </c>
      <c r="B368" s="2" t="s">
        <v>695</v>
      </c>
      <c r="C368" s="2" t="s">
        <v>147</v>
      </c>
      <c r="D368" s="1" t="s">
        <v>696</v>
      </c>
      <c r="E368" s="1" t="s">
        <v>143</v>
      </c>
      <c r="F368" s="1"/>
      <c r="G368" s="1"/>
      <c r="H368" s="1"/>
      <c r="I368" s="1"/>
    </row>
    <row r="369" spans="1:12" x14ac:dyDescent="0.25">
      <c r="A369" s="1" t="s">
        <v>144</v>
      </c>
      <c r="B369" s="2">
        <v>0</v>
      </c>
      <c r="C369" s="2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/>
      <c r="K369" s="1"/>
      <c r="L369" s="1"/>
    </row>
    <row r="370" spans="1:12" x14ac:dyDescent="0.25">
      <c r="A370" s="1" t="s">
        <v>127</v>
      </c>
      <c r="B370" s="2" t="s">
        <v>128</v>
      </c>
      <c r="C370" s="2" t="s">
        <v>129</v>
      </c>
      <c r="D370" s="1" t="s">
        <v>130</v>
      </c>
      <c r="E370" s="1" t="s">
        <v>131</v>
      </c>
      <c r="F370" s="1" t="s">
        <v>132</v>
      </c>
      <c r="G370" s="1" t="s">
        <v>133</v>
      </c>
      <c r="H370" s="1" t="s">
        <v>134</v>
      </c>
      <c r="I370" s="1" t="s">
        <v>135</v>
      </c>
      <c r="J370" s="1" t="s">
        <v>136</v>
      </c>
      <c r="K370" s="1" t="s">
        <v>137</v>
      </c>
      <c r="L370" s="1" t="s">
        <v>138</v>
      </c>
    </row>
    <row r="371" spans="1:12" x14ac:dyDescent="0.25">
      <c r="A371" s="1" t="s">
        <v>697</v>
      </c>
      <c r="B371" s="2" t="s">
        <v>698</v>
      </c>
      <c r="C371" s="2" t="s">
        <v>147</v>
      </c>
      <c r="D371" s="1" t="s">
        <v>699</v>
      </c>
      <c r="E371" s="1" t="s">
        <v>143</v>
      </c>
      <c r="F371" s="1"/>
      <c r="G371" s="1"/>
      <c r="H371" s="1"/>
      <c r="I371" s="1"/>
      <c r="J371" s="1"/>
      <c r="K371" s="1"/>
      <c r="L371" s="1"/>
    </row>
    <row r="372" spans="1:12" x14ac:dyDescent="0.25">
      <c r="A372" s="1" t="s">
        <v>144</v>
      </c>
      <c r="B372" s="2">
        <v>0</v>
      </c>
      <c r="C372" s="2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/>
      <c r="K372" s="1"/>
      <c r="L372" s="1"/>
    </row>
    <row r="373" spans="1:12" x14ac:dyDescent="0.25">
      <c r="A373" s="1" t="s">
        <v>700</v>
      </c>
      <c r="B373" s="2" t="s">
        <v>701</v>
      </c>
      <c r="C373" s="2" t="s">
        <v>147</v>
      </c>
      <c r="D373" s="1" t="s">
        <v>435</v>
      </c>
      <c r="E373" s="1" t="s">
        <v>143</v>
      </c>
      <c r="F373" s="1"/>
      <c r="G373" s="1"/>
      <c r="H373" s="1"/>
      <c r="I373" s="1"/>
      <c r="J373" s="1"/>
      <c r="K373" s="1"/>
      <c r="L373" s="1"/>
    </row>
    <row r="374" spans="1:12" x14ac:dyDescent="0.25">
      <c r="A374" s="1" t="s">
        <v>144</v>
      </c>
      <c r="B374" s="2">
        <v>0</v>
      </c>
      <c r="C374" s="2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/>
      <c r="K374" s="1"/>
      <c r="L374" s="1"/>
    </row>
    <row r="375" spans="1:12" x14ac:dyDescent="0.25">
      <c r="A375" s="1" t="s">
        <v>702</v>
      </c>
      <c r="B375" s="2" t="s">
        <v>703</v>
      </c>
      <c r="C375" s="2" t="s">
        <v>147</v>
      </c>
      <c r="D375" s="1" t="s">
        <v>704</v>
      </c>
      <c r="E375" s="1" t="s">
        <v>143</v>
      </c>
      <c r="F375" s="1"/>
      <c r="G375" s="1"/>
      <c r="H375" s="1"/>
      <c r="I375" s="1"/>
      <c r="J375" s="1"/>
      <c r="K375" s="1"/>
      <c r="L375" s="1"/>
    </row>
    <row r="376" spans="1:12" s="3" customFormat="1" x14ac:dyDescent="0.25">
      <c r="A376" s="2" t="s">
        <v>144</v>
      </c>
      <c r="B376" s="2">
        <v>85202</v>
      </c>
      <c r="C376" s="2">
        <v>23090.799999999999</v>
      </c>
      <c r="D376" s="2">
        <v>0</v>
      </c>
      <c r="E376" s="2">
        <v>0</v>
      </c>
      <c r="F376" s="2">
        <v>62111.199999999997</v>
      </c>
      <c r="G376" s="2">
        <v>0</v>
      </c>
      <c r="H376" s="2">
        <v>0</v>
      </c>
      <c r="I376" s="2">
        <v>0</v>
      </c>
      <c r="J376" s="2"/>
      <c r="K376" s="2"/>
      <c r="L376" s="2"/>
    </row>
    <row r="377" spans="1:12" x14ac:dyDescent="0.25">
      <c r="A377" s="1" t="s">
        <v>705</v>
      </c>
      <c r="B377" s="2" t="s">
        <v>706</v>
      </c>
      <c r="C377" s="2" t="s">
        <v>147</v>
      </c>
      <c r="D377" s="1" t="s">
        <v>707</v>
      </c>
      <c r="E377" s="1" t="s">
        <v>143</v>
      </c>
      <c r="F377" s="1"/>
      <c r="G377" s="1"/>
      <c r="H377" s="1"/>
      <c r="I377" s="1"/>
      <c r="J377" s="1"/>
      <c r="K377" s="1"/>
      <c r="L377" s="1"/>
    </row>
    <row r="378" spans="1:12" s="3" customFormat="1" x14ac:dyDescent="0.25">
      <c r="A378" s="2" t="s">
        <v>144</v>
      </c>
      <c r="B378" s="2">
        <v>337398.72</v>
      </c>
      <c r="C378" s="2">
        <v>0</v>
      </c>
      <c r="D378" s="2">
        <v>0</v>
      </c>
      <c r="E378" s="2">
        <v>337398.72</v>
      </c>
      <c r="F378" s="2">
        <v>0</v>
      </c>
      <c r="G378" s="2">
        <v>0</v>
      </c>
      <c r="H378" s="2">
        <v>0</v>
      </c>
      <c r="I378" s="2">
        <v>0</v>
      </c>
      <c r="J378" s="2"/>
      <c r="K378" s="2"/>
      <c r="L378" s="2"/>
    </row>
    <row r="379" spans="1:12" x14ac:dyDescent="0.25">
      <c r="A379" s="1" t="s">
        <v>708</v>
      </c>
      <c r="B379" s="2" t="s">
        <v>709</v>
      </c>
      <c r="C379" s="2" t="s">
        <v>147</v>
      </c>
      <c r="D379" s="1" t="s">
        <v>148</v>
      </c>
      <c r="E379" s="1" t="s">
        <v>143</v>
      </c>
      <c r="F379" s="1"/>
      <c r="G379" s="1"/>
      <c r="H379" s="1"/>
      <c r="I379" s="1"/>
      <c r="J379" s="1"/>
      <c r="K379" s="1"/>
      <c r="L379" s="1"/>
    </row>
    <row r="380" spans="1:12" x14ac:dyDescent="0.25">
      <c r="A380" s="1" t="s">
        <v>144</v>
      </c>
      <c r="B380" s="2">
        <v>0</v>
      </c>
      <c r="C380" s="2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/>
      <c r="K380" s="1"/>
      <c r="L380" s="1"/>
    </row>
    <row r="381" spans="1:12" x14ac:dyDescent="0.25">
      <c r="A381" s="1" t="s">
        <v>710</v>
      </c>
      <c r="B381" s="2" t="s">
        <v>711</v>
      </c>
      <c r="C381" s="2" t="s">
        <v>147</v>
      </c>
      <c r="D381" s="1" t="s">
        <v>712</v>
      </c>
      <c r="E381" s="1" t="s">
        <v>143</v>
      </c>
      <c r="F381" s="1"/>
      <c r="G381" s="1"/>
      <c r="H381" s="1"/>
      <c r="I381" s="1"/>
      <c r="J381" s="1"/>
      <c r="K381" s="1"/>
      <c r="L381" s="1"/>
    </row>
    <row r="382" spans="1:12" x14ac:dyDescent="0.25">
      <c r="A382" s="1" t="s">
        <v>144</v>
      </c>
      <c r="B382" s="2">
        <v>0</v>
      </c>
      <c r="C382" s="2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/>
      <c r="K382" s="1"/>
      <c r="L382" s="1"/>
    </row>
    <row r="383" spans="1:12" x14ac:dyDescent="0.25">
      <c r="A383" s="1" t="s">
        <v>713</v>
      </c>
      <c r="B383" s="2" t="s">
        <v>714</v>
      </c>
      <c r="C383" s="2" t="s">
        <v>147</v>
      </c>
      <c r="D383" s="1" t="s">
        <v>148</v>
      </c>
      <c r="E383" s="1" t="s">
        <v>143</v>
      </c>
      <c r="F383" s="1"/>
      <c r="G383" s="1"/>
      <c r="H383" s="1"/>
      <c r="I383" s="1"/>
      <c r="J383" s="1"/>
      <c r="K383" s="1"/>
      <c r="L383" s="1"/>
    </row>
    <row r="384" spans="1:12" x14ac:dyDescent="0.25">
      <c r="A384" s="1" t="s">
        <v>144</v>
      </c>
      <c r="B384" s="2">
        <v>0</v>
      </c>
      <c r="C384" s="2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/>
      <c r="K384" s="1"/>
      <c r="L384" s="1"/>
    </row>
    <row r="385" spans="1:9" x14ac:dyDescent="0.25">
      <c r="A385" s="1" t="s">
        <v>715</v>
      </c>
      <c r="B385" s="2" t="s">
        <v>716</v>
      </c>
      <c r="C385" s="2" t="s">
        <v>147</v>
      </c>
      <c r="D385" s="1" t="s">
        <v>435</v>
      </c>
      <c r="E385" s="1" t="s">
        <v>143</v>
      </c>
      <c r="F385" s="1"/>
      <c r="G385" s="1"/>
      <c r="H385" s="1"/>
      <c r="I385" s="1"/>
    </row>
    <row r="386" spans="1:9" x14ac:dyDescent="0.25">
      <c r="A386" s="1" t="s">
        <v>144</v>
      </c>
      <c r="B386" s="2">
        <v>0</v>
      </c>
      <c r="C386" s="2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</row>
    <row r="387" spans="1:9" x14ac:dyDescent="0.25">
      <c r="A387" s="1" t="s">
        <v>717</v>
      </c>
      <c r="B387" s="2" t="s">
        <v>718</v>
      </c>
      <c r="C387" s="2" t="s">
        <v>147</v>
      </c>
      <c r="D387" s="1" t="s">
        <v>435</v>
      </c>
      <c r="E387" s="1" t="s">
        <v>143</v>
      </c>
      <c r="F387" s="1"/>
      <c r="G387" s="1"/>
      <c r="H387" s="1"/>
      <c r="I387" s="1"/>
    </row>
    <row r="388" spans="1:9" x14ac:dyDescent="0.25">
      <c r="A388" s="1" t="s">
        <v>144</v>
      </c>
      <c r="B388" s="2">
        <v>0</v>
      </c>
      <c r="C388" s="2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</row>
    <row r="389" spans="1:9" x14ac:dyDescent="0.25">
      <c r="A389" s="1" t="s">
        <v>719</v>
      </c>
      <c r="B389" s="2">
        <v>15488625.970000001</v>
      </c>
      <c r="C389" s="2">
        <v>2707205.78</v>
      </c>
      <c r="D389" s="2">
        <v>6664824.3799999999</v>
      </c>
      <c r="E389" s="2">
        <v>2120942.75</v>
      </c>
      <c r="F389" s="2">
        <v>3995653.06</v>
      </c>
      <c r="G389" s="2">
        <v>0</v>
      </c>
      <c r="H389" s="2">
        <v>0</v>
      </c>
      <c r="I389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22816-872F-4214-8C2E-5B6622399A56}">
  <dimension ref="A1"/>
  <sheetViews>
    <sheetView workbookViewId="0">
      <selection activeCell="G23" sqref="G23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49814-3798-48E9-AD3A-D7D294C12F1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bf3335f-e4f0-4829-9abc-95a146d64f38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SEPTIEMBRE</vt:lpstr>
      <vt:lpstr>dac</vt:lpstr>
      <vt:lpstr>Hoja1</vt:lpstr>
      <vt:lpstr>SEPTIEMBRE!Área_de_impresión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2024-11-14T15:38:20Z</cp:lastPrinted>
  <dcterms:created xsi:type="dcterms:W3CDTF">2023-02-06T15:07:28Z</dcterms:created>
  <dcterms:modified xsi:type="dcterms:W3CDTF">2024-11-14T15:38:29Z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