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13_ncr:1_{EF40137C-4B90-4370-81BF-DE7592644EFA}" xr6:coauthVersionLast="47" xr6:coauthVersionMax="47" xr10:uidLastSave="{00000000-0000-0000-0000-000000000000}"/>
  <bookViews>
    <workbookView xWindow="-120" yWindow="-120" windowWidth="29040" windowHeight="15720" xr2:uid="{89689411-BA17-4328-A5C1-E95BE319531B}"/>
  </bookViews>
  <sheets>
    <sheet name="FEBRERO 2025 " sheetId="11" r:id="rId1"/>
  </sheets>
  <definedNames>
    <definedName name="_xlnm._FilterDatabase" localSheetId="0" hidden="1">'FEBRERO 2025 '!$A$8:$H$58</definedName>
    <definedName name="_xlnm.Print_Area" localSheetId="0">'FEBRERO 2025 '!$A$1:$H$60</definedName>
    <definedName name="_xlnm.Print_Titles" localSheetId="0">'FEBRERO 2025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1" l="1"/>
  <c r="E17" i="11"/>
  <c r="H17" i="11" s="1"/>
  <c r="E36" i="11"/>
  <c r="H51" i="11"/>
  <c r="E26" i="11"/>
  <c r="E19" i="11"/>
  <c r="H19" i="11" s="1"/>
  <c r="H31" i="11"/>
  <c r="E58" i="11"/>
  <c r="H58" i="11" s="1"/>
  <c r="E18" i="11"/>
  <c r="E56" i="11"/>
  <c r="H56" i="11" s="1"/>
  <c r="H49" i="11"/>
  <c r="E53" i="11"/>
  <c r="H53" i="11" s="1"/>
  <c r="H27" i="11"/>
  <c r="H47" i="11"/>
  <c r="H39" i="11"/>
  <c r="H50" i="11"/>
  <c r="H52" i="11"/>
  <c r="E12" i="11"/>
  <c r="H12" i="11" s="1"/>
  <c r="H54" i="11"/>
  <c r="H48" i="11"/>
  <c r="H40" i="11"/>
  <c r="H35" i="11"/>
  <c r="H30" i="11"/>
  <c r="E59" i="11" l="1"/>
  <c r="H16" i="11"/>
  <c r="H18" i="11" l="1"/>
  <c r="G59" i="11"/>
  <c r="H59" i="11" l="1"/>
</calcChain>
</file>

<file path=xl/sharedStrings.xml><?xml version="1.0" encoding="utf-8"?>
<sst xmlns="http://schemas.openxmlformats.org/spreadsheetml/2006/main" count="166" uniqueCount="165">
  <si>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</si>
  <si>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</si>
  <si>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</si>
  <si>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</si>
  <si>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</si>
  <si>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</si>
  <si>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</si>
  <si>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</si>
  <si>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</si>
  <si>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</si>
  <si>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>ALTICE DOMINICANA, SA</t>
  </si>
  <si>
    <t>P/Servicios telefónicos (FLOTA) y 809-185-4528.</t>
  </si>
  <si>
    <t>ASOC. DOMINICANA DE ZONAS FRANCAS (ADOZONA)</t>
  </si>
  <si>
    <t>BANCO DE RESERVAS DE LA REP. DOM.</t>
  </si>
  <si>
    <t>CAASD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</si>
  <si>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</si>
  <si>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</si>
  <si>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</si>
  <si>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</si>
  <si>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</si>
  <si>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HUMANO SEGUROS S A</t>
  </si>
  <si>
    <t xml:space="preserve">VIAMAR </t>
  </si>
  <si>
    <t>WINDTELECOM, SA</t>
  </si>
  <si>
    <t>P/ Servicios de internet para la institución.</t>
  </si>
  <si>
    <t>TOTAL</t>
  </si>
  <si>
    <t>Servicios de Agua.</t>
  </si>
  <si>
    <t>Servicios de electricidad.</t>
  </si>
  <si>
    <t xml:space="preserve">AYUNTAMIENTO DEL DISTRITO NACIONAL </t>
  </si>
  <si>
    <t>P/Servicios de recogida de basura.</t>
  </si>
  <si>
    <t>SEGUROS UNIVERSAL</t>
  </si>
  <si>
    <t xml:space="preserve">FLORISTERIA ZUNIFLOR SRL </t>
  </si>
  <si>
    <t>SERVICIOS E INSTALACIONES TECNICAS SRL</t>
  </si>
  <si>
    <t>P/Mantenimiento de ascensor de la institucion.</t>
  </si>
  <si>
    <t>P/floricultura para uso de la institucion.</t>
  </si>
  <si>
    <t>GRUPO BVC SRL</t>
  </si>
  <si>
    <t>P/Mantenimiento aires acondicionados.</t>
  </si>
  <si>
    <t>B1500000316</t>
  </si>
  <si>
    <t>P/Compra agendas para colaboradores de la institucion.</t>
  </si>
  <si>
    <t>EDICIONES VALDES SRL</t>
  </si>
  <si>
    <t>OPTIMUN CONTROL DE PLAGAS</t>
  </si>
  <si>
    <t xml:space="preserve">P/Servicios de fumigacion de plagas e insectos de oficina de la institucion. </t>
  </si>
  <si>
    <t>AGUA CRYSTAL</t>
  </si>
  <si>
    <t>P/Compra botellones de agua para uso de la institucion.</t>
  </si>
  <si>
    <t>P/Devolucion de recursos por concepto de  formularios.</t>
  </si>
  <si>
    <t>ANTHURIANA DOMINICANA</t>
  </si>
  <si>
    <t>P/Compra productos agroforestales para la intitucion.</t>
  </si>
  <si>
    <t>P/Mantenimiento vehículos de la institución.</t>
  </si>
  <si>
    <t>GAJAV SUPPLY SRL</t>
  </si>
  <si>
    <t>OC#17/2024</t>
  </si>
  <si>
    <t>CONT8510/23</t>
  </si>
  <si>
    <t>SKETCHPROM SRL</t>
  </si>
  <si>
    <t>SUMINISTROS GUIPAK SRL</t>
  </si>
  <si>
    <t>P/Compra Materiales y Suministros p/uso de la institución.</t>
  </si>
  <si>
    <t>P/Servicios seguro medico p/colaboradores de la instituicon.</t>
  </si>
  <si>
    <t>CON3393/24-E450000001559-1786</t>
  </si>
  <si>
    <t>O/C# 18/2024</t>
  </si>
  <si>
    <t>O/C#78/23</t>
  </si>
  <si>
    <t>Pago alquiler equipo de oficina uso de la institución y renta salon eventos.</t>
  </si>
  <si>
    <t>O/C# 01/2024-B1500000090/91</t>
  </si>
  <si>
    <t>E450000000662</t>
  </si>
  <si>
    <t>CONBS-3045/24-B1500000038</t>
  </si>
  <si>
    <t>B1500013438/E450000000061</t>
  </si>
  <si>
    <t>O/C#15/2024</t>
  </si>
  <si>
    <t>B1500001386</t>
  </si>
  <si>
    <t>OFICINA DE COORDINACION PRESIDENCIAL</t>
  </si>
  <si>
    <t>Pago boletos aereos y seguros de viajes a colaboradores de la inst.</t>
  </si>
  <si>
    <t>Servicios Seguros Medicos Empleados</t>
  </si>
  <si>
    <t>INVERSION TEJEDA VALERA F D., S R L</t>
  </si>
  <si>
    <t>BS13184-24</t>
  </si>
  <si>
    <t>CS2024-108</t>
  </si>
  <si>
    <t>Contrato de capacitacion ISO 9001</t>
  </si>
  <si>
    <t>Compra Aires Acondicionados</t>
  </si>
  <si>
    <t>P/Serv. internet No. 829-110-6594,0829-118-1864,  2024</t>
  </si>
  <si>
    <t>NEXALINK TECHNOLOGIES</t>
  </si>
  <si>
    <t>Mant. Equipos de Tecnologias</t>
  </si>
  <si>
    <t>CON6015/24</t>
  </si>
  <si>
    <t>SAN MIGUEL, C X A</t>
  </si>
  <si>
    <t>Mant. equipos de planta electrica</t>
  </si>
  <si>
    <t>O/C#82/24</t>
  </si>
  <si>
    <t>FT-2148/2398</t>
  </si>
  <si>
    <t>09/30/2024</t>
  </si>
  <si>
    <t>RELACION DE PAGOS A PROVEEDORES</t>
  </si>
  <si>
    <t>3011/2024</t>
  </si>
  <si>
    <t>B1500356637/B150361947</t>
  </si>
  <si>
    <t>B1500054699/58232</t>
  </si>
  <si>
    <t>E450009619/9619/10142/10619</t>
  </si>
  <si>
    <t>Agosto-diciembre 2024</t>
  </si>
  <si>
    <t>E450001943/292/2650</t>
  </si>
  <si>
    <t>E450000058763/60950</t>
  </si>
  <si>
    <t>CON2271/24</t>
  </si>
  <si>
    <t>QC 2000  CONSULTORES LATINOAMERICANOS, S R L</t>
  </si>
  <si>
    <t>B1500154484/502</t>
  </si>
  <si>
    <t>CONT.4497/24</t>
  </si>
  <si>
    <t xml:space="preserve">INDUSTRIA BANILEJAS </t>
  </si>
  <si>
    <t>E450000004298</t>
  </si>
  <si>
    <t xml:space="preserve">SEGUROS BANRESERVAS </t>
  </si>
  <si>
    <t>E450000004120/4319</t>
  </si>
  <si>
    <t>GTG INDUSTRIAL</t>
  </si>
  <si>
    <t>B150004760</t>
  </si>
  <si>
    <t>BROTHER SUPLLY</t>
  </si>
  <si>
    <t>PADRON OFFICE</t>
  </si>
  <si>
    <t xml:space="preserve">DISLA URIBE KONCEPTO </t>
  </si>
  <si>
    <t>B1500001331</t>
  </si>
  <si>
    <t>Combustible año 2025.</t>
  </si>
  <si>
    <t>Flota Año 2025.</t>
  </si>
  <si>
    <t>31/11/10/-/9/2024/02/2025</t>
  </si>
  <si>
    <t xml:space="preserve">Materiales y suministro de oficina </t>
  </si>
  <si>
    <t xml:space="preserve">Compra de café </t>
  </si>
  <si>
    <t xml:space="preserve">Serv. De alimentacion </t>
  </si>
  <si>
    <t>BS-0008745-2024</t>
  </si>
  <si>
    <t>B1500001176</t>
  </si>
  <si>
    <t xml:space="preserve">Compra de materiales y suministro de oficina </t>
  </si>
  <si>
    <t xml:space="preserve">Seguro de incendio y fidelidad </t>
  </si>
  <si>
    <t>CORRESPONDIENTE AL 31 MARZO  2025</t>
  </si>
  <si>
    <t>CONSULTORES EN SEGURIDAD TECNOLOGICA</t>
  </si>
  <si>
    <t>Renovacion de software</t>
  </si>
  <si>
    <t>E45000000003</t>
  </si>
  <si>
    <t>RAMIREZ Y MOJICA</t>
  </si>
  <si>
    <t>Adquisicion de grabadora</t>
  </si>
  <si>
    <t>B1500002851</t>
  </si>
  <si>
    <t xml:space="preserve">VICTOR GARCIA </t>
  </si>
  <si>
    <t xml:space="preserve">Compra de termostato para A/A </t>
  </si>
  <si>
    <t>E45000000031</t>
  </si>
  <si>
    <t xml:space="preserve">IMPRESOS TRES TINTAS </t>
  </si>
  <si>
    <t xml:space="preserve">Impresos de tarjetas de presentacion </t>
  </si>
  <si>
    <t>B1500001442</t>
  </si>
  <si>
    <t>UNIVERSIDAD APEC</t>
  </si>
  <si>
    <t>P/cuatrimestre Enero- Abril 2025</t>
  </si>
  <si>
    <t>B1500004987</t>
  </si>
  <si>
    <t>PROCIGAR CORPORATION</t>
  </si>
  <si>
    <t>Participapacion evento Procigar festival 2025</t>
  </si>
  <si>
    <t>B1500000155</t>
  </si>
  <si>
    <t>CENTRO XPERT</t>
  </si>
  <si>
    <t xml:space="preserve">Compra  de Toners </t>
  </si>
  <si>
    <t>B1500004432</t>
  </si>
  <si>
    <t>OFFITEK</t>
  </si>
  <si>
    <t>13/13/2025</t>
  </si>
  <si>
    <t xml:space="preserve">Compre materiales y suministro </t>
  </si>
  <si>
    <t>B1500006290</t>
  </si>
  <si>
    <t>DOMINGO SANTANA</t>
  </si>
  <si>
    <t>Servicios de legalizacion</t>
  </si>
  <si>
    <t>B1500000178</t>
  </si>
  <si>
    <t>ANEOR</t>
  </si>
  <si>
    <t>B1500000579</t>
  </si>
  <si>
    <t>Servicios informaticos</t>
  </si>
  <si>
    <t>ASOC. DE SERVIDORES  PUBLICOS-CNZFE</t>
  </si>
  <si>
    <t xml:space="preserve">Aporte </t>
  </si>
  <si>
    <t>C&amp;C TECHNOLOGY</t>
  </si>
  <si>
    <t xml:space="preserve">Serv. Tecnologicos </t>
  </si>
  <si>
    <t>con881/25</t>
  </si>
  <si>
    <t>CLICKTECK</t>
  </si>
  <si>
    <t>Equipos tecnologico</t>
  </si>
  <si>
    <t>E45000000011</t>
  </si>
  <si>
    <t xml:space="preserve">EL SAZON DE MAMA ZUNI </t>
  </si>
  <si>
    <t xml:space="preserve">Serv de alimentacion regional santiago </t>
  </si>
  <si>
    <t>CONT.61/25</t>
  </si>
  <si>
    <t xml:space="preserve">EXQUISITECES VIRGINIA </t>
  </si>
  <si>
    <t xml:space="preserve">Serv.  De alimentacion </t>
  </si>
  <si>
    <t>OC#17/2025</t>
  </si>
  <si>
    <t>P W A</t>
  </si>
  <si>
    <t>B1500000138</t>
  </si>
  <si>
    <t xml:space="preserve">CENTRO COPIADORA NACO </t>
  </si>
  <si>
    <t>B1500002913</t>
  </si>
  <si>
    <t>Revacion de licencia informatica</t>
  </si>
  <si>
    <t xml:space="preserve">Impresión y encuadernacion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</si>
</sst>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ptos"/>
      <family val="2"/>
    </font>
    <font>
      <sz val="10"/>
      <color rgb="FF000000"/>
      <name val="Aptos"/>
      <family val="2"/>
    </font>
    <font>
      <b/>
      <sz val="10"/>
      <color theme="1"/>
      <name val="Aptos"/>
      <family val="2"/>
    </font>
    <font>
      <b/>
      <sz val="10"/>
      <color rgb="FF000000"/>
      <name val="Aptos"/>
      <family val="2"/>
    </font>
    <font>
      <sz val="10"/>
      <name val="Aptos"/>
      <family val="2"/>
    </font>
    <font>
      <sz val="10"/>
      <color rgb="FFFF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2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4" fontId="4" fillId="2" borderId="1" xfId="1" applyFont="1" applyFill="1" applyBorder="1" applyAlignment="1">
      <alignment horizontal="center" wrapText="1"/>
    </xf>
    <xf numFmtId="0" fontId="4" fillId="0" borderId="0" xfId="0" applyFont="1"/>
    <xf numFmtId="0" fontId="2" fillId="3" borderId="1" xfId="0" applyFont="1" applyFill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164" fontId="2" fillId="3" borderId="1" xfId="1" applyFont="1" applyFill="1" applyBorder="1" applyAlignment="1">
      <alignment horizontal="left"/>
    </xf>
    <xf numFmtId="14" fontId="2" fillId="3" borderId="1" xfId="1" applyNumberFormat="1" applyFont="1" applyFill="1" applyBorder="1" applyAlignment="1">
      <alignment horizontal="center"/>
    </xf>
    <xf numFmtId="164" fontId="2" fillId="3" borderId="1" xfId="1" applyFont="1" applyFill="1" applyBorder="1" applyAlignment="1">
      <alignment horizontal="center" wrapText="1"/>
    </xf>
    <xf numFmtId="0" fontId="4" fillId="3" borderId="0" xfId="0" applyFont="1" applyFill="1"/>
    <xf numFmtId="49" fontId="3" fillId="3" borderId="1" xfId="0" applyNumberFormat="1" applyFont="1" applyFill="1" applyBorder="1" applyAlignment="1">
      <alignment horizontal="left"/>
    </xf>
    <xf numFmtId="164" fontId="2" fillId="3" borderId="1" xfId="1" applyFont="1" applyFill="1" applyBorder="1" applyAlignment="1">
      <alignment horizontal="center"/>
    </xf>
    <xf numFmtId="164" fontId="6" fillId="3" borderId="1" xfId="1" applyFont="1" applyFill="1" applyBorder="1" applyAlignment="1">
      <alignment horizontal="center"/>
    </xf>
    <xf numFmtId="164" fontId="4" fillId="3" borderId="0" xfId="0" applyNumberFormat="1" applyFont="1" applyFill="1"/>
    <xf numFmtId="0" fontId="2" fillId="3" borderId="1" xfId="0" applyFont="1" applyFill="1" applyBorder="1" applyAlignment="1">
      <alignment horizontal="left" wrapText="1"/>
    </xf>
    <xf numFmtId="164" fontId="3" fillId="3" borderId="1" xfId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2" fillId="3" borderId="0" xfId="0" applyNumberFormat="1" applyFont="1" applyFill="1"/>
    <xf numFmtId="0" fontId="2" fillId="3" borderId="0" xfId="0" applyFont="1" applyFill="1"/>
    <xf numFmtId="0" fontId="6" fillId="3" borderId="1" xfId="0" applyFont="1" applyFill="1" applyBorder="1" applyAlignment="1">
      <alignment horizontal="left"/>
    </xf>
    <xf numFmtId="14" fontId="6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0" xfId="0" applyNumberFormat="1" applyFont="1" applyFill="1"/>
    <xf numFmtId="0" fontId="6" fillId="3" borderId="0" xfId="0" applyFont="1" applyFill="1"/>
    <xf numFmtId="14" fontId="2" fillId="3" borderId="1" xfId="0" applyNumberFormat="1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left" wrapText="1"/>
    </xf>
    <xf numFmtId="164" fontId="3" fillId="3" borderId="1" xfId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1" xfId="1" applyFont="1" applyFill="1" applyBorder="1" applyAlignment="1">
      <alignment horizontal="center" wrapText="1"/>
    </xf>
    <xf numFmtId="164" fontId="7" fillId="3" borderId="0" xfId="1" applyFont="1" applyFill="1"/>
    <xf numFmtId="49" fontId="2" fillId="3" borderId="1" xfId="0" applyNumberFormat="1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3C1755E0-004C-42A2-85C8-4946416E16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174949</xdr:colOff>
      <xdr:row>0</xdr:row>
      <xdr:rowOff>107528</xdr:rowOff>
    </xdr:from>
    <xdr:to>
      <xdr:col>1</xdr:col>
      <xdr:colOff>29159</xdr:colOff>
      <xdr:row>6</xdr:row>
      <xdr:rowOff>145985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E2F1F7-6E03-4EAC-B7C3-D978EADC9B9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49" y="69428"/>
          <a:ext cx="3264160" cy="952857"/>
        </a:xfrm>
        <a:prstGeom prst="rect">
          <a:avLst/>
        </a:prstGeom>
      </xdr:spPr>
    </xdr:pic>
    <xdr:clientData/>
  </xdr:twoCellAnchor>
  <xdr:twoCellAnchor editAs="oneCell">
    <xdr:from>
      <xdr:col>3</xdr:col>
      <xdr:colOff>1021774</xdr:colOff>
      <xdr:row>1</xdr:row>
      <xdr:rowOff>34636</xdr:rowOff>
    </xdr:from>
    <xdr:to>
      <xdr:col>3</xdr:col>
      <xdr:colOff>1925706</xdr:colOff>
      <xdr:row>6</xdr:row>
      <xdr:rowOff>86591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B9CD07-1DA4-BE74-82F3-A4CCAEA26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2365" y="103909"/>
          <a:ext cx="903932" cy="8312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114D7-CF82-4D71-B48C-790C71BCF845}">
  <dimension ref="A1:I65"/>
  <sheetViews>
    <sheetView tabSelected="1" zoomScale="55" zoomScaleNormal="55" workbookViewId="0">
      <pane ySplit="1" topLeftCell="A2" activePane="bottomLeft" state="frozen"/>
      <selection pane="bottomLeft" activeCell="D53" sqref="D53"/>
    </sheetView>
  </sheetViews>
  <sheetFormatPr baseColWidth="10" defaultColWidth="11.5703125" defaultRowHeight="13.5" x14ac:dyDescent="0.25"/>
  <cols>
    <col min="1" max="1" width="51.140625" style="1" customWidth="1"/>
    <col min="2" max="2" width="26.7109375" style="1" customWidth="1"/>
    <col min="3" max="3" width="60.42578125" style="1" customWidth="1"/>
    <col min="4" max="4" width="36.7109375" style="1" customWidth="1"/>
    <col min="5" max="5" width="18" style="5" customWidth="1"/>
    <col min="6" max="6" width="13.5703125" style="3" customWidth="1"/>
    <col min="7" max="7" width="18.42578125" style="3" customWidth="1"/>
    <col min="8" max="8" width="17" style="5" customWidth="1"/>
    <col min="9" max="9" width="23.85546875" style="4" customWidth="1"/>
    <col min="10" max="16384" width="11.5703125" style="4"/>
  </cols>
  <sheetData>
    <row r="1" spans="1:9" ht="5.25" customHeight="1" x14ac:dyDescent="0.2">
      <c r="B1" s="6"/>
      <c r="C1" s="6"/>
      <c r="E1" s="2"/>
      <c r="F1" s="7"/>
      <c r="G1" s="7"/>
      <c r="H1" s="2"/>
    </row>
    <row r="2" spans="1:9" ht="12.75" x14ac:dyDescent="0.2">
      <c r="C2" s="6"/>
      <c r="D2" s="8"/>
      <c r="H2" s="2"/>
    </row>
    <row r="3" spans="1:9" ht="12.75" x14ac:dyDescent="0.2">
      <c r="A3" s="54" t="s">
        <v>81</v>
      </c>
      <c r="B3" s="54"/>
      <c r="C3" s="54"/>
      <c r="D3" s="54"/>
      <c r="E3" s="54"/>
      <c r="F3" s="54"/>
      <c r="G3" s="54"/>
      <c r="H3" s="54"/>
    </row>
    <row r="4" spans="1:9" ht="12.75" x14ac:dyDescent="0.2">
      <c r="A4" s="54" t="s">
        <v>113</v>
      </c>
      <c r="B4" s="54"/>
      <c r="C4" s="54"/>
      <c r="D4" s="54"/>
      <c r="E4" s="54"/>
      <c r="F4" s="54"/>
      <c r="G4" s="54"/>
      <c r="H4" s="54"/>
    </row>
    <row r="5" spans="1:9" ht="12.75" x14ac:dyDescent="0.2">
      <c r="A5" s="54" t="s">
        <v>0</v>
      </c>
      <c r="B5" s="54"/>
      <c r="C5" s="54"/>
      <c r="D5" s="54"/>
      <c r="E5" s="54"/>
      <c r="F5" s="54"/>
      <c r="G5" s="54"/>
      <c r="H5" s="54"/>
    </row>
    <row r="6" spans="1:9" ht="12.75" x14ac:dyDescent="0.2">
      <c r="A6" s="13"/>
      <c r="B6" s="13"/>
      <c r="C6" s="13"/>
      <c r="D6" s="13"/>
      <c r="E6" s="14"/>
      <c r="F6" s="12"/>
      <c r="G6" s="12"/>
      <c r="H6" s="12"/>
    </row>
    <row r="7" spans="1:9" ht="12.75" x14ac:dyDescent="0.2">
      <c r="A7" s="55" t="s">
        <v>1</v>
      </c>
      <c r="B7" s="55"/>
      <c r="C7" s="55"/>
      <c r="D7" s="55"/>
      <c r="E7" s="55"/>
      <c r="F7" s="55"/>
      <c r="G7" s="55"/>
      <c r="H7" s="55"/>
    </row>
    <row r="8" spans="1:9" s="21" customFormat="1" ht="78" customHeight="1" x14ac:dyDescent="0.2">
      <c r="A8" s="15" t="s">
        <v>2</v>
      </c>
      <c r="B8" s="16" t="s">
        <v>3</v>
      </c>
      <c r="C8" s="16" t="s">
        <v>4</v>
      </c>
      <c r="D8" s="17" t="s">
        <v>5</v>
      </c>
      <c r="E8" s="18" t="s">
        <v>6</v>
      </c>
      <c r="F8" s="19" t="s">
        <v>7</v>
      </c>
      <c r="G8" s="19" t="s">
        <v>8</v>
      </c>
      <c r="H8" s="20" t="s">
        <v>9</v>
      </c>
    </row>
    <row r="9" spans="1:9" s="27" customFormat="1" ht="15" customHeight="1" x14ac:dyDescent="0.25">
      <c r="A9" s="22" t="s">
        <v>41</v>
      </c>
      <c r="B9" s="23">
        <v>45518</v>
      </c>
      <c r="C9" s="22" t="s">
        <v>42</v>
      </c>
      <c r="D9" s="22" t="s">
        <v>62</v>
      </c>
      <c r="E9" s="24">
        <v>59662.5</v>
      </c>
      <c r="F9" s="25">
        <v>45747</v>
      </c>
      <c r="G9" s="24">
        <v>7004</v>
      </c>
      <c r="H9" s="26">
        <v>52658.5</v>
      </c>
    </row>
    <row r="10" spans="1:9" s="27" customFormat="1" ht="15" customHeight="1" x14ac:dyDescent="0.25">
      <c r="A10" s="22" t="s">
        <v>142</v>
      </c>
      <c r="B10" s="23">
        <v>45736</v>
      </c>
      <c r="C10" s="22" t="s">
        <v>144</v>
      </c>
      <c r="D10" s="22" t="s">
        <v>143</v>
      </c>
      <c r="E10" s="24">
        <v>375250</v>
      </c>
      <c r="F10" s="25">
        <v>45747</v>
      </c>
      <c r="G10" s="24">
        <v>0</v>
      </c>
      <c r="H10" s="26">
        <v>375250</v>
      </c>
    </row>
    <row r="11" spans="1:9" s="27" customFormat="1" ht="15" customHeight="1" x14ac:dyDescent="0.25">
      <c r="A11" s="22" t="s">
        <v>145</v>
      </c>
      <c r="B11" s="23">
        <v>45736</v>
      </c>
      <c r="C11" s="22" t="s">
        <v>146</v>
      </c>
      <c r="D11" s="22">
        <v>430240559</v>
      </c>
      <c r="E11" s="24">
        <v>100000</v>
      </c>
      <c r="F11" s="25">
        <v>45747</v>
      </c>
      <c r="G11" s="24">
        <v>0</v>
      </c>
      <c r="H11" s="26">
        <v>100000</v>
      </c>
    </row>
    <row r="12" spans="1:9" s="27" customFormat="1" ht="15" customHeight="1" x14ac:dyDescent="0.25">
      <c r="A12" s="22" t="s">
        <v>93</v>
      </c>
      <c r="B12" s="23">
        <v>45692</v>
      </c>
      <c r="C12" s="22" t="s">
        <v>107</v>
      </c>
      <c r="D12" s="22" t="s">
        <v>94</v>
      </c>
      <c r="E12" s="24">
        <f>54899.78</f>
        <v>54899.78</v>
      </c>
      <c r="F12" s="25">
        <v>45747</v>
      </c>
      <c r="G12" s="24">
        <v>54899.78</v>
      </c>
      <c r="H12" s="26">
        <f>+E12-G12</f>
        <v>0</v>
      </c>
    </row>
    <row r="13" spans="1:9" s="27" customFormat="1" ht="15" customHeight="1" x14ac:dyDescent="0.25">
      <c r="A13" s="22" t="s">
        <v>132</v>
      </c>
      <c r="B13" s="23">
        <v>45734</v>
      </c>
      <c r="C13" s="22" t="s">
        <v>133</v>
      </c>
      <c r="D13" s="22" t="s">
        <v>134</v>
      </c>
      <c r="E13" s="24">
        <v>181926.72</v>
      </c>
      <c r="F13" s="25">
        <v>45747</v>
      </c>
      <c r="G13" s="24">
        <v>181926.72</v>
      </c>
      <c r="H13" s="26">
        <v>0</v>
      </c>
    </row>
    <row r="14" spans="1:9" s="27" customFormat="1" ht="15" customHeight="1" x14ac:dyDescent="0.25">
      <c r="A14" s="22" t="s">
        <v>114</v>
      </c>
      <c r="B14" s="23">
        <v>45726</v>
      </c>
      <c r="C14" s="22" t="s">
        <v>115</v>
      </c>
      <c r="D14" s="22" t="s">
        <v>116</v>
      </c>
      <c r="E14" s="24">
        <v>238080</v>
      </c>
      <c r="F14" s="25">
        <v>45747</v>
      </c>
      <c r="G14" s="24">
        <v>238080</v>
      </c>
      <c r="H14" s="26">
        <v>0</v>
      </c>
    </row>
    <row r="15" spans="1:9" s="27" customFormat="1" ht="15" customHeight="1" x14ac:dyDescent="0.25">
      <c r="A15" s="22" t="s">
        <v>10</v>
      </c>
      <c r="B15" s="23">
        <v>45626</v>
      </c>
      <c r="C15" s="28" t="s">
        <v>11</v>
      </c>
      <c r="D15" s="28" t="s">
        <v>85</v>
      </c>
      <c r="E15" s="29">
        <v>398398.55</v>
      </c>
      <c r="F15" s="25">
        <v>45747</v>
      </c>
      <c r="G15" s="30">
        <v>196459.58</v>
      </c>
      <c r="H15" s="26">
        <v>201938.97</v>
      </c>
      <c r="I15" s="31"/>
    </row>
    <row r="16" spans="1:9" s="36" customFormat="1" ht="15" customHeight="1" x14ac:dyDescent="0.25">
      <c r="A16" s="22" t="s">
        <v>44</v>
      </c>
      <c r="B16" s="23">
        <v>45536</v>
      </c>
      <c r="C16" s="32" t="s">
        <v>45</v>
      </c>
      <c r="D16" s="52" t="s">
        <v>55</v>
      </c>
      <c r="E16" s="33">
        <v>54688.02</v>
      </c>
      <c r="F16" s="25">
        <v>45747</v>
      </c>
      <c r="G16" s="34">
        <v>3092</v>
      </c>
      <c r="H16" s="26">
        <f>+E16-G16</f>
        <v>51596.02</v>
      </c>
      <c r="I16" s="35"/>
    </row>
    <row r="17" spans="1:9" s="42" customFormat="1" ht="17.25" customHeight="1" x14ac:dyDescent="0.25">
      <c r="A17" s="37" t="s">
        <v>12</v>
      </c>
      <c r="B17" s="38" t="s">
        <v>105</v>
      </c>
      <c r="C17" s="39" t="s">
        <v>43</v>
      </c>
      <c r="D17" s="40" t="s">
        <v>86</v>
      </c>
      <c r="E17" s="30">
        <f>5133862.5+622862.5</f>
        <v>5756725</v>
      </c>
      <c r="F17" s="25">
        <v>45747</v>
      </c>
      <c r="G17" s="34">
        <v>3792262.5</v>
      </c>
      <c r="H17" s="26">
        <f t="shared" ref="H17:H58" si="0">+E17-G17</f>
        <v>1964462.5</v>
      </c>
      <c r="I17" s="41"/>
    </row>
    <row r="18" spans="1:9" s="36" customFormat="1" ht="15" customHeight="1" x14ac:dyDescent="0.25">
      <c r="A18" s="22" t="s">
        <v>27</v>
      </c>
      <c r="B18" s="23" t="s">
        <v>82</v>
      </c>
      <c r="C18" s="28" t="s">
        <v>28</v>
      </c>
      <c r="D18" s="32" t="s">
        <v>84</v>
      </c>
      <c r="E18" s="33">
        <f>714+714</f>
        <v>1428</v>
      </c>
      <c r="F18" s="25">
        <v>45747</v>
      </c>
      <c r="G18" s="34">
        <v>714</v>
      </c>
      <c r="H18" s="26">
        <f t="shared" si="0"/>
        <v>714</v>
      </c>
    </row>
    <row r="19" spans="1:9" s="36" customFormat="1" ht="15" customHeight="1" x14ac:dyDescent="0.25">
      <c r="A19" s="22" t="s">
        <v>13</v>
      </c>
      <c r="B19" s="23">
        <v>45658</v>
      </c>
      <c r="C19" s="28" t="s">
        <v>103</v>
      </c>
      <c r="D19" s="22" t="s">
        <v>104</v>
      </c>
      <c r="E19" s="29">
        <f>600000+600000</f>
        <v>1200000</v>
      </c>
      <c r="F19" s="25">
        <v>45747</v>
      </c>
      <c r="G19" s="30">
        <v>600000</v>
      </c>
      <c r="H19" s="26">
        <f t="shared" si="0"/>
        <v>600000</v>
      </c>
    </row>
    <row r="20" spans="1:9" s="36" customFormat="1" ht="15" customHeight="1" x14ac:dyDescent="0.25">
      <c r="A20" s="22" t="s">
        <v>99</v>
      </c>
      <c r="B20" s="23">
        <v>45708</v>
      </c>
      <c r="C20" s="28" t="s">
        <v>106</v>
      </c>
      <c r="D20" s="22" t="s">
        <v>102</v>
      </c>
      <c r="E20" s="29">
        <v>52769.599999999999</v>
      </c>
      <c r="F20" s="25">
        <v>45747</v>
      </c>
      <c r="G20" s="30">
        <v>52769.599999999999</v>
      </c>
      <c r="H20" s="26">
        <v>0</v>
      </c>
    </row>
    <row r="21" spans="1:9" s="36" customFormat="1" ht="15" customHeight="1" x14ac:dyDescent="0.25">
      <c r="A21" s="22" t="s">
        <v>161</v>
      </c>
      <c r="B21" s="23">
        <v>45742</v>
      </c>
      <c r="C21" s="28" t="s">
        <v>164</v>
      </c>
      <c r="D21" s="22" t="s">
        <v>162</v>
      </c>
      <c r="E21" s="29">
        <v>6610.5</v>
      </c>
      <c r="F21" s="25">
        <v>45747</v>
      </c>
      <c r="G21" s="30">
        <v>0</v>
      </c>
      <c r="H21" s="26">
        <v>6610.5</v>
      </c>
    </row>
    <row r="22" spans="1:9" s="36" customFormat="1" ht="15" customHeight="1" x14ac:dyDescent="0.25">
      <c r="A22" s="22" t="s">
        <v>147</v>
      </c>
      <c r="B22" s="23">
        <v>45736</v>
      </c>
      <c r="C22" s="28" t="s">
        <v>148</v>
      </c>
      <c r="D22" s="22" t="s">
        <v>149</v>
      </c>
      <c r="E22" s="29">
        <v>5026968.28</v>
      </c>
      <c r="F22" s="25">
        <v>45747</v>
      </c>
      <c r="G22" s="30">
        <v>0</v>
      </c>
      <c r="H22" s="26">
        <v>5026968.28</v>
      </c>
    </row>
    <row r="23" spans="1:9" s="36" customFormat="1" ht="15" customHeight="1" x14ac:dyDescent="0.25">
      <c r="A23" s="22" t="s">
        <v>14</v>
      </c>
      <c r="B23" s="23">
        <v>45626</v>
      </c>
      <c r="C23" s="32" t="s">
        <v>25</v>
      </c>
      <c r="D23" s="22" t="s">
        <v>91</v>
      </c>
      <c r="E23" s="29">
        <v>4003.6</v>
      </c>
      <c r="F23" s="25">
        <v>45747</v>
      </c>
      <c r="G23" s="30">
        <v>4003.6</v>
      </c>
      <c r="H23" s="26">
        <v>0</v>
      </c>
    </row>
    <row r="24" spans="1:9" s="36" customFormat="1" ht="15" customHeight="1" x14ac:dyDescent="0.25">
      <c r="A24" s="22" t="s">
        <v>139</v>
      </c>
      <c r="B24" s="23">
        <v>45736</v>
      </c>
      <c r="C24" s="32" t="s">
        <v>140</v>
      </c>
      <c r="D24" s="22" t="s">
        <v>141</v>
      </c>
      <c r="E24" s="29">
        <v>102500</v>
      </c>
      <c r="F24" s="25">
        <v>45747</v>
      </c>
      <c r="G24" s="30">
        <v>102500</v>
      </c>
      <c r="H24" s="26">
        <v>0</v>
      </c>
    </row>
    <row r="25" spans="1:9" s="36" customFormat="1" ht="15" customHeight="1" x14ac:dyDescent="0.25">
      <c r="A25" s="22" t="s">
        <v>150</v>
      </c>
      <c r="B25" s="23">
        <v>45737</v>
      </c>
      <c r="C25" s="32" t="s">
        <v>151</v>
      </c>
      <c r="D25" s="22" t="s">
        <v>152</v>
      </c>
      <c r="E25" s="29">
        <v>153271.79999999999</v>
      </c>
      <c r="F25" s="25">
        <v>45747</v>
      </c>
      <c r="G25" s="30">
        <v>0</v>
      </c>
      <c r="H25" s="26">
        <v>153271.79999999999</v>
      </c>
    </row>
    <row r="26" spans="1:9" s="36" customFormat="1" ht="15" customHeight="1" x14ac:dyDescent="0.25">
      <c r="A26" s="32" t="s">
        <v>16</v>
      </c>
      <c r="B26" s="43">
        <v>45626</v>
      </c>
      <c r="C26" s="44" t="s">
        <v>72</v>
      </c>
      <c r="D26" s="32" t="s">
        <v>88</v>
      </c>
      <c r="E26" s="45">
        <f>259610.01+261251.17</f>
        <v>520861.18000000005</v>
      </c>
      <c r="F26" s="25">
        <v>45747</v>
      </c>
      <c r="G26" s="46">
        <v>261251.17</v>
      </c>
      <c r="H26" s="26">
        <v>259610.01</v>
      </c>
    </row>
    <row r="27" spans="1:9" s="36" customFormat="1" ht="15" customHeight="1" x14ac:dyDescent="0.25">
      <c r="A27" s="32" t="s">
        <v>101</v>
      </c>
      <c r="B27" s="43">
        <v>45525</v>
      </c>
      <c r="C27" s="44" t="s">
        <v>108</v>
      </c>
      <c r="D27" s="32" t="s">
        <v>109</v>
      </c>
      <c r="E27" s="45">
        <v>861049.94</v>
      </c>
      <c r="F27" s="25">
        <v>45747</v>
      </c>
      <c r="G27" s="46">
        <v>0</v>
      </c>
      <c r="H27" s="26">
        <f>E27-G27</f>
        <v>861049.94</v>
      </c>
    </row>
    <row r="28" spans="1:9" s="36" customFormat="1" ht="15" customHeight="1" x14ac:dyDescent="0.25">
      <c r="A28" s="32" t="s">
        <v>153</v>
      </c>
      <c r="B28" s="43">
        <v>45726</v>
      </c>
      <c r="C28" s="44" t="s">
        <v>154</v>
      </c>
      <c r="D28" s="32" t="s">
        <v>155</v>
      </c>
      <c r="E28" s="45">
        <v>724217</v>
      </c>
      <c r="F28" s="25">
        <v>45747</v>
      </c>
      <c r="G28" s="46">
        <v>0</v>
      </c>
      <c r="H28" s="26">
        <v>724217</v>
      </c>
    </row>
    <row r="29" spans="1:9" s="36" customFormat="1" ht="15" customHeight="1" x14ac:dyDescent="0.25">
      <c r="A29" s="32" t="s">
        <v>156</v>
      </c>
      <c r="B29" s="43">
        <v>45741</v>
      </c>
      <c r="C29" s="44" t="s">
        <v>157</v>
      </c>
      <c r="D29" s="32" t="s">
        <v>158</v>
      </c>
      <c r="E29" s="45">
        <v>455932.2</v>
      </c>
      <c r="F29" s="25">
        <v>45747</v>
      </c>
      <c r="G29" s="46">
        <v>0</v>
      </c>
      <c r="H29" s="26">
        <v>455932.2</v>
      </c>
    </row>
    <row r="30" spans="1:9" s="36" customFormat="1" ht="15" customHeight="1" x14ac:dyDescent="0.25">
      <c r="A30" s="22" t="s">
        <v>38</v>
      </c>
      <c r="B30" s="23">
        <v>45536</v>
      </c>
      <c r="C30" s="32" t="s">
        <v>37</v>
      </c>
      <c r="D30" s="22" t="s">
        <v>36</v>
      </c>
      <c r="E30" s="29">
        <v>32657.45</v>
      </c>
      <c r="F30" s="25">
        <v>45747</v>
      </c>
      <c r="G30" s="30">
        <v>0</v>
      </c>
      <c r="H30" s="26">
        <f t="shared" si="0"/>
        <v>32657.45</v>
      </c>
      <c r="I30" s="35"/>
    </row>
    <row r="31" spans="1:9" s="36" customFormat="1" ht="15" customHeight="1" x14ac:dyDescent="0.25">
      <c r="A31" s="22" t="s">
        <v>17</v>
      </c>
      <c r="B31" s="23">
        <v>45595</v>
      </c>
      <c r="C31" s="28" t="s">
        <v>18</v>
      </c>
      <c r="D31" s="32" t="s">
        <v>89</v>
      </c>
      <c r="E31" s="33">
        <v>113873.78</v>
      </c>
      <c r="F31" s="25">
        <v>45747</v>
      </c>
      <c r="G31" s="34">
        <v>102660</v>
      </c>
      <c r="H31" s="26">
        <f>+E31-G31</f>
        <v>11213.779999999999</v>
      </c>
    </row>
    <row r="32" spans="1:9" s="36" customFormat="1" ht="15" customHeight="1" x14ac:dyDescent="0.25">
      <c r="A32" s="22" t="s">
        <v>19</v>
      </c>
      <c r="B32" s="23">
        <v>45590</v>
      </c>
      <c r="C32" s="32" t="s">
        <v>26</v>
      </c>
      <c r="D32" s="22" t="s">
        <v>83</v>
      </c>
      <c r="E32" s="29">
        <v>583410.23</v>
      </c>
      <c r="F32" s="25">
        <v>45747</v>
      </c>
      <c r="G32" s="30">
        <v>284055.36</v>
      </c>
      <c r="H32" s="26">
        <v>299354.87</v>
      </c>
      <c r="I32" s="35"/>
    </row>
    <row r="33" spans="1:9" s="36" customFormat="1" ht="15" customHeight="1" x14ac:dyDescent="0.25">
      <c r="A33" s="22" t="s">
        <v>30</v>
      </c>
      <c r="B33" s="23">
        <v>45536</v>
      </c>
      <c r="C33" s="28" t="s">
        <v>33</v>
      </c>
      <c r="D33" s="23" t="s">
        <v>48</v>
      </c>
      <c r="E33" s="30">
        <v>59799.39</v>
      </c>
      <c r="F33" s="25">
        <v>45747</v>
      </c>
      <c r="G33" s="34">
        <v>29050</v>
      </c>
      <c r="H33" s="47">
        <f t="shared" si="0"/>
        <v>30749.39</v>
      </c>
    </row>
    <row r="34" spans="1:9" s="36" customFormat="1" ht="15" customHeight="1" x14ac:dyDescent="0.25">
      <c r="A34" s="22" t="s">
        <v>47</v>
      </c>
      <c r="B34" s="23">
        <v>45510</v>
      </c>
      <c r="C34" s="28" t="s">
        <v>46</v>
      </c>
      <c r="D34" s="22" t="s">
        <v>60</v>
      </c>
      <c r="E34" s="30">
        <v>171884.03</v>
      </c>
      <c r="F34" s="25">
        <v>45747</v>
      </c>
      <c r="G34" s="34">
        <v>59029.5</v>
      </c>
      <c r="H34" s="47">
        <v>112854.53</v>
      </c>
      <c r="I34" s="48"/>
    </row>
    <row r="35" spans="1:9" s="36" customFormat="1" ht="15" customHeight="1" x14ac:dyDescent="0.25">
      <c r="A35" s="22" t="s">
        <v>34</v>
      </c>
      <c r="B35" s="23">
        <v>45536</v>
      </c>
      <c r="C35" s="32" t="s">
        <v>35</v>
      </c>
      <c r="D35" s="22" t="s">
        <v>49</v>
      </c>
      <c r="E35" s="29">
        <v>91186.44</v>
      </c>
      <c r="F35" s="25">
        <v>45747</v>
      </c>
      <c r="G35" s="30">
        <v>0</v>
      </c>
      <c r="H35" s="26">
        <f t="shared" si="0"/>
        <v>91186.44</v>
      </c>
    </row>
    <row r="36" spans="1:9" s="36" customFormat="1" ht="15" customHeight="1" x14ac:dyDescent="0.25">
      <c r="A36" s="22" t="s">
        <v>20</v>
      </c>
      <c r="B36" s="23">
        <v>45596</v>
      </c>
      <c r="C36" s="49" t="s">
        <v>66</v>
      </c>
      <c r="D36" s="22" t="s">
        <v>87</v>
      </c>
      <c r="E36" s="29">
        <f>H36+G36</f>
        <v>580422.19999999995</v>
      </c>
      <c r="F36" s="25">
        <v>45747</v>
      </c>
      <c r="G36" s="29">
        <v>194585.94</v>
      </c>
      <c r="H36" s="26">
        <v>385836.26</v>
      </c>
    </row>
    <row r="37" spans="1:9" s="36" customFormat="1" ht="12.75" customHeight="1" x14ac:dyDescent="0.25">
      <c r="A37" s="22" t="s">
        <v>123</v>
      </c>
      <c r="B37" s="23">
        <v>45728</v>
      </c>
      <c r="C37" s="49" t="s">
        <v>124</v>
      </c>
      <c r="D37" s="22" t="s">
        <v>125</v>
      </c>
      <c r="E37" s="29">
        <v>25075</v>
      </c>
      <c r="F37" s="25">
        <v>45747</v>
      </c>
      <c r="G37" s="29">
        <v>25075</v>
      </c>
      <c r="H37" s="26">
        <v>0</v>
      </c>
    </row>
    <row r="38" spans="1:9" s="36" customFormat="1" ht="15" customHeight="1" x14ac:dyDescent="0.25">
      <c r="A38" s="22" t="s">
        <v>67</v>
      </c>
      <c r="B38" s="23">
        <v>45596</v>
      </c>
      <c r="C38" s="50" t="s">
        <v>71</v>
      </c>
      <c r="D38" s="22" t="s">
        <v>68</v>
      </c>
      <c r="E38" s="29">
        <v>512713.6</v>
      </c>
      <c r="F38" s="25">
        <v>45747</v>
      </c>
      <c r="G38" s="29">
        <v>35400</v>
      </c>
      <c r="H38" s="26">
        <v>477313.6</v>
      </c>
    </row>
    <row r="39" spans="1:9" s="36" customFormat="1" ht="15" customHeight="1" x14ac:dyDescent="0.25">
      <c r="A39" s="22" t="s">
        <v>97</v>
      </c>
      <c r="B39" s="23">
        <v>45690</v>
      </c>
      <c r="C39" s="50" t="s">
        <v>111</v>
      </c>
      <c r="D39" s="22" t="s">
        <v>98</v>
      </c>
      <c r="E39" s="29">
        <v>174762.13</v>
      </c>
      <c r="F39" s="25">
        <v>45747</v>
      </c>
      <c r="G39" s="29">
        <v>174762.13</v>
      </c>
      <c r="H39" s="26">
        <f>+E39-G39</f>
        <v>0</v>
      </c>
    </row>
    <row r="40" spans="1:9" s="36" customFormat="1" ht="15" customHeight="1" x14ac:dyDescent="0.25">
      <c r="A40" s="22" t="s">
        <v>73</v>
      </c>
      <c r="B40" s="23">
        <v>45596</v>
      </c>
      <c r="C40" s="22" t="s">
        <v>74</v>
      </c>
      <c r="D40" s="22" t="s">
        <v>75</v>
      </c>
      <c r="E40" s="33">
        <v>273511.65999999997</v>
      </c>
      <c r="F40" s="25">
        <v>45747</v>
      </c>
      <c r="G40" s="34">
        <v>0</v>
      </c>
      <c r="H40" s="26">
        <f t="shared" si="0"/>
        <v>273511.65999999997</v>
      </c>
      <c r="I40" s="35"/>
    </row>
    <row r="41" spans="1:9" s="36" customFormat="1" ht="15" customHeight="1" x14ac:dyDescent="0.25">
      <c r="A41" s="22" t="s">
        <v>135</v>
      </c>
      <c r="B41" s="23" t="s">
        <v>136</v>
      </c>
      <c r="C41" s="22" t="s">
        <v>137</v>
      </c>
      <c r="D41" s="22" t="s">
        <v>138</v>
      </c>
      <c r="E41" s="33">
        <v>17801.400000000001</v>
      </c>
      <c r="F41" s="25">
        <v>45747</v>
      </c>
      <c r="G41" s="34">
        <v>17801.400000000001</v>
      </c>
      <c r="H41" s="26">
        <v>0</v>
      </c>
      <c r="I41" s="35"/>
    </row>
    <row r="42" spans="1:9" s="36" customFormat="1" ht="15" customHeight="1" x14ac:dyDescent="0.25">
      <c r="A42" s="22" t="s">
        <v>64</v>
      </c>
      <c r="B42" s="23" t="s">
        <v>80</v>
      </c>
      <c r="C42" s="22" t="s">
        <v>65</v>
      </c>
      <c r="D42" s="22" t="s">
        <v>79</v>
      </c>
      <c r="E42" s="33">
        <v>373710.04</v>
      </c>
      <c r="F42" s="25">
        <v>45747</v>
      </c>
      <c r="G42" s="34">
        <v>373710.04</v>
      </c>
      <c r="H42" s="26">
        <v>0</v>
      </c>
      <c r="I42" s="35"/>
    </row>
    <row r="43" spans="1:9" s="36" customFormat="1" ht="15" customHeight="1" x14ac:dyDescent="0.25">
      <c r="A43" s="22" t="s">
        <v>117</v>
      </c>
      <c r="B43" s="23">
        <v>45726</v>
      </c>
      <c r="C43" s="22" t="s">
        <v>118</v>
      </c>
      <c r="D43" s="22" t="s">
        <v>119</v>
      </c>
      <c r="E43" s="33">
        <v>85550</v>
      </c>
      <c r="F43" s="25">
        <v>45747</v>
      </c>
      <c r="G43" s="34">
        <v>85550</v>
      </c>
      <c r="H43" s="26">
        <v>0</v>
      </c>
      <c r="I43" s="35"/>
    </row>
    <row r="44" spans="1:9" s="36" customFormat="1" ht="15" customHeight="1" x14ac:dyDescent="0.25">
      <c r="A44" s="22" t="s">
        <v>39</v>
      </c>
      <c r="B44" s="23">
        <v>45530</v>
      </c>
      <c r="C44" s="22" t="s">
        <v>40</v>
      </c>
      <c r="D44" s="22" t="s">
        <v>58</v>
      </c>
      <c r="E44" s="29">
        <v>196048</v>
      </c>
      <c r="F44" s="25">
        <v>45747</v>
      </c>
      <c r="G44" s="51">
        <v>24426</v>
      </c>
      <c r="H44" s="26">
        <v>171622</v>
      </c>
    </row>
    <row r="45" spans="1:9" s="36" customFormat="1" ht="15" customHeight="1" x14ac:dyDescent="0.25">
      <c r="A45" s="22" t="s">
        <v>159</v>
      </c>
      <c r="B45" s="23">
        <v>45741</v>
      </c>
      <c r="C45" s="22" t="s">
        <v>163</v>
      </c>
      <c r="D45" s="22" t="s">
        <v>160</v>
      </c>
      <c r="E45" s="29">
        <v>175896.61</v>
      </c>
      <c r="F45" s="25">
        <v>45747</v>
      </c>
      <c r="G45" s="51">
        <v>0</v>
      </c>
      <c r="H45" s="26">
        <v>175896.61</v>
      </c>
    </row>
    <row r="46" spans="1:9" s="36" customFormat="1" ht="15" customHeight="1" x14ac:dyDescent="0.25">
      <c r="A46" s="22" t="s">
        <v>129</v>
      </c>
      <c r="B46" s="23">
        <v>45733</v>
      </c>
      <c r="C46" s="22" t="s">
        <v>130</v>
      </c>
      <c r="D46" s="22" t="s">
        <v>131</v>
      </c>
      <c r="E46" s="29">
        <v>398486</v>
      </c>
      <c r="F46" s="25">
        <v>45747</v>
      </c>
      <c r="G46" s="51">
        <v>398486</v>
      </c>
      <c r="H46" s="26">
        <v>0</v>
      </c>
    </row>
    <row r="47" spans="1:9" s="36" customFormat="1" ht="15" customHeight="1" x14ac:dyDescent="0.25">
      <c r="A47" s="22" t="s">
        <v>100</v>
      </c>
      <c r="B47" s="23">
        <v>45713</v>
      </c>
      <c r="C47" s="22" t="s">
        <v>106</v>
      </c>
      <c r="D47" s="22" t="s">
        <v>110</v>
      </c>
      <c r="E47" s="29">
        <v>25944.48</v>
      </c>
      <c r="F47" s="25">
        <v>45747</v>
      </c>
      <c r="G47" s="51">
        <v>25944.48</v>
      </c>
      <c r="H47" s="26">
        <f>E47-G47</f>
        <v>0</v>
      </c>
    </row>
    <row r="48" spans="1:9" s="36" customFormat="1" ht="15" customHeight="1" x14ac:dyDescent="0.25">
      <c r="A48" s="32" t="s">
        <v>90</v>
      </c>
      <c r="B48" s="43">
        <v>45596</v>
      </c>
      <c r="C48" s="44" t="s">
        <v>70</v>
      </c>
      <c r="D48" s="32" t="s">
        <v>69</v>
      </c>
      <c r="E48" s="45">
        <v>433135.58</v>
      </c>
      <c r="F48" s="25">
        <v>45747</v>
      </c>
      <c r="G48" s="46">
        <v>0</v>
      </c>
      <c r="H48" s="26">
        <f t="shared" si="0"/>
        <v>433135.58</v>
      </c>
    </row>
    <row r="49" spans="1:9" s="36" customFormat="1" ht="15" customHeight="1" x14ac:dyDescent="0.25">
      <c r="A49" s="22" t="s">
        <v>76</v>
      </c>
      <c r="B49" s="23">
        <v>45596</v>
      </c>
      <c r="C49" s="22" t="s">
        <v>77</v>
      </c>
      <c r="D49" s="22" t="s">
        <v>78</v>
      </c>
      <c r="E49" s="33">
        <v>67594.8</v>
      </c>
      <c r="F49" s="25">
        <v>45747</v>
      </c>
      <c r="G49" s="34">
        <v>17582</v>
      </c>
      <c r="H49" s="26">
        <f t="shared" si="0"/>
        <v>50012.800000000003</v>
      </c>
    </row>
    <row r="50" spans="1:9" s="36" customFormat="1" ht="15" customHeight="1" x14ac:dyDescent="0.25">
      <c r="A50" s="22" t="s">
        <v>95</v>
      </c>
      <c r="B50" s="23">
        <v>45690</v>
      </c>
      <c r="C50" s="22" t="s">
        <v>112</v>
      </c>
      <c r="D50" s="22" t="s">
        <v>96</v>
      </c>
      <c r="E50" s="33">
        <v>109040</v>
      </c>
      <c r="F50" s="25">
        <v>45747</v>
      </c>
      <c r="G50" s="34">
        <v>109040</v>
      </c>
      <c r="H50" s="26">
        <f>+E50-G50</f>
        <v>0</v>
      </c>
    </row>
    <row r="51" spans="1:9" s="36" customFormat="1" ht="15" customHeight="1" x14ac:dyDescent="0.25">
      <c r="A51" s="22" t="s">
        <v>29</v>
      </c>
      <c r="B51" s="23">
        <v>45596</v>
      </c>
      <c r="C51" s="49" t="s">
        <v>53</v>
      </c>
      <c r="D51" s="22" t="s">
        <v>59</v>
      </c>
      <c r="E51" s="29">
        <v>16198</v>
      </c>
      <c r="F51" s="25">
        <v>45747</v>
      </c>
      <c r="G51" s="34">
        <v>16198</v>
      </c>
      <c r="H51" s="26">
        <f t="shared" si="0"/>
        <v>0</v>
      </c>
      <c r="I51" s="35"/>
    </row>
    <row r="52" spans="1:9" s="36" customFormat="1" ht="15" customHeight="1" x14ac:dyDescent="0.25">
      <c r="A52" s="22" t="s">
        <v>31</v>
      </c>
      <c r="B52" s="23">
        <v>45536</v>
      </c>
      <c r="C52" s="49" t="s">
        <v>32</v>
      </c>
      <c r="D52" s="22" t="s">
        <v>56</v>
      </c>
      <c r="E52" s="29">
        <v>45450</v>
      </c>
      <c r="F52" s="25">
        <v>45747</v>
      </c>
      <c r="G52" s="29">
        <v>5900</v>
      </c>
      <c r="H52" s="26">
        <f t="shared" si="0"/>
        <v>39550</v>
      </c>
    </row>
    <row r="53" spans="1:9" s="36" customFormat="1" ht="15" customHeight="1" x14ac:dyDescent="0.25">
      <c r="A53" s="22" t="s">
        <v>50</v>
      </c>
      <c r="B53" s="23">
        <v>45509</v>
      </c>
      <c r="C53" s="49" t="s">
        <v>57</v>
      </c>
      <c r="D53" s="22" t="s">
        <v>92</v>
      </c>
      <c r="E53" s="29">
        <f>349605.14+75224.98-150449.96+6630+520-75744.98</f>
        <v>205785.18000000005</v>
      </c>
      <c r="F53" s="25">
        <v>45747</v>
      </c>
      <c r="G53" s="34">
        <v>0</v>
      </c>
      <c r="H53" s="26">
        <f>E53-G53</f>
        <v>205785.18000000005</v>
      </c>
    </row>
    <row r="54" spans="1:9" s="36" customFormat="1" ht="15" customHeight="1" x14ac:dyDescent="0.25">
      <c r="A54" s="22" t="s">
        <v>51</v>
      </c>
      <c r="B54" s="23">
        <v>45565</v>
      </c>
      <c r="C54" s="49" t="s">
        <v>52</v>
      </c>
      <c r="D54" s="22" t="s">
        <v>63</v>
      </c>
      <c r="E54" s="29">
        <v>5053.93</v>
      </c>
      <c r="F54" s="25">
        <v>45747</v>
      </c>
      <c r="G54" s="29">
        <v>0</v>
      </c>
      <c r="H54" s="26">
        <f t="shared" si="0"/>
        <v>5053.93</v>
      </c>
      <c r="I54" s="35"/>
    </row>
    <row r="55" spans="1:9" s="36" customFormat="1" ht="15" customHeight="1" x14ac:dyDescent="0.25">
      <c r="A55" s="22" t="s">
        <v>126</v>
      </c>
      <c r="B55" s="23">
        <v>45729</v>
      </c>
      <c r="C55" s="49" t="s">
        <v>127</v>
      </c>
      <c r="D55" s="22" t="s">
        <v>128</v>
      </c>
      <c r="E55" s="29">
        <v>31548.75</v>
      </c>
      <c r="F55" s="25">
        <v>45747</v>
      </c>
      <c r="G55" s="29">
        <v>31548.75</v>
      </c>
      <c r="H55" s="26">
        <v>0</v>
      </c>
      <c r="I55" s="35"/>
    </row>
    <row r="56" spans="1:9" s="36" customFormat="1" ht="15" customHeight="1" x14ac:dyDescent="0.25">
      <c r="A56" s="22" t="s">
        <v>21</v>
      </c>
      <c r="B56" s="23">
        <v>45595</v>
      </c>
      <c r="C56" s="32" t="s">
        <v>15</v>
      </c>
      <c r="D56" s="22" t="s">
        <v>54</v>
      </c>
      <c r="E56" s="33">
        <f>6404666.14+63923.44</f>
        <v>6468589.5800000001</v>
      </c>
      <c r="F56" s="25">
        <v>45747</v>
      </c>
      <c r="G56" s="34">
        <v>63923.44</v>
      </c>
      <c r="H56" s="26">
        <f t="shared" si="0"/>
        <v>6404666.1399999997</v>
      </c>
      <c r="I56" s="35"/>
    </row>
    <row r="57" spans="1:9" s="36" customFormat="1" ht="15" customHeight="1" x14ac:dyDescent="0.25">
      <c r="A57" s="22" t="s">
        <v>120</v>
      </c>
      <c r="B57" s="23">
        <v>45728</v>
      </c>
      <c r="C57" s="32" t="s">
        <v>121</v>
      </c>
      <c r="D57" s="22" t="s">
        <v>122</v>
      </c>
      <c r="E57" s="33">
        <v>16500.009999999998</v>
      </c>
      <c r="F57" s="25">
        <v>45747</v>
      </c>
      <c r="G57" s="34">
        <v>16500.009999999998</v>
      </c>
      <c r="H57" s="26">
        <v>0</v>
      </c>
      <c r="I57" s="35"/>
    </row>
    <row r="58" spans="1:9" s="36" customFormat="1" ht="15" customHeight="1" x14ac:dyDescent="0.25">
      <c r="A58" s="22" t="s">
        <v>22</v>
      </c>
      <c r="B58" s="23">
        <v>45714</v>
      </c>
      <c r="C58" s="32" t="s">
        <v>23</v>
      </c>
      <c r="D58" s="22" t="s">
        <v>61</v>
      </c>
      <c r="E58" s="29">
        <f>90363.69+90363.69</f>
        <v>180727.38</v>
      </c>
      <c r="F58" s="25">
        <v>45747</v>
      </c>
      <c r="G58" s="30">
        <v>90363.69</v>
      </c>
      <c r="H58" s="26">
        <f t="shared" si="0"/>
        <v>90363.69</v>
      </c>
      <c r="I58" s="35"/>
    </row>
    <row r="59" spans="1:9" s="36" customFormat="1" ht="22.9" customHeight="1" x14ac:dyDescent="0.25">
      <c r="A59" s="53" t="s">
        <v>24</v>
      </c>
      <c r="B59" s="53"/>
      <c r="C59" s="53"/>
      <c r="D59" s="53"/>
      <c r="E59" s="18">
        <f>SUM(E9:E58)</f>
        <v>27801598.319999993</v>
      </c>
      <c r="F59" s="18"/>
      <c r="G59" s="18">
        <f>SUM(G8:G58)</f>
        <v>7676554.6900000013</v>
      </c>
      <c r="H59" s="18">
        <f>SUM(H9:H58)</f>
        <v>20125043.629999995</v>
      </c>
    </row>
    <row r="60" spans="1:9" x14ac:dyDescent="0.25">
      <c r="D60" s="9"/>
      <c r="G60" s="10"/>
    </row>
    <row r="61" spans="1:9" s="5" customFormat="1" x14ac:dyDescent="0.25">
      <c r="A61" s="1"/>
      <c r="B61" s="1"/>
      <c r="C61" s="1"/>
      <c r="D61" s="9"/>
      <c r="F61" s="3"/>
      <c r="G61" s="10"/>
      <c r="H61" s="10"/>
      <c r="I61" s="4"/>
    </row>
    <row r="62" spans="1:9" s="5" customFormat="1" x14ac:dyDescent="0.25">
      <c r="A62" s="1"/>
      <c r="B62" s="1"/>
      <c r="C62" s="1"/>
      <c r="D62" s="1"/>
      <c r="F62" s="3"/>
      <c r="G62" s="10"/>
      <c r="I62" s="4"/>
    </row>
    <row r="63" spans="1:9" s="5" customFormat="1" x14ac:dyDescent="0.25">
      <c r="A63" s="1"/>
      <c r="B63" s="1"/>
      <c r="C63" s="1"/>
      <c r="D63" s="1"/>
      <c r="F63" s="3"/>
      <c r="G63" s="10"/>
      <c r="I63" s="4"/>
    </row>
    <row r="64" spans="1:9" s="5" customFormat="1" x14ac:dyDescent="0.25">
      <c r="A64" s="1"/>
      <c r="B64" s="1"/>
      <c r="C64" s="11"/>
      <c r="D64" s="1"/>
      <c r="F64" s="3"/>
      <c r="G64" s="3"/>
      <c r="I64" s="4"/>
    </row>
    <row r="65" spans="1:9" s="5" customFormat="1" x14ac:dyDescent="0.25">
      <c r="A65" s="1"/>
      <c r="B65" s="1"/>
      <c r="C65" s="9"/>
      <c r="D65" s="1"/>
      <c r="F65" s="3"/>
      <c r="G65" s="3"/>
      <c r="I65" s="4"/>
    </row>
  </sheetData>
  <mergeCells count="4">
    <mergeCell ref="A3:H3"/>
    <mergeCell ref="A4:H4"/>
    <mergeCell ref="A5:H5"/>
    <mergeCell ref="A7:H7"/>
  </mergeCells>
  <pageMargins left="0.70866141732283472" right="0.39370078740157483" top="0.31496062992125984" bottom="0.47244094488188981" header="0.15748031496062992" footer="0.23622047244094491"/>
  <pageSetup scale="50" fitToWidth="0" fitToHeight="0" orientation="landscape" r:id="rId1"/>
  <headerFooter>
    <oddFooter>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D49814-3798-48E9-AD3A-D7D294C12F1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bf3335f-e4f0-4829-9abc-95a146d64f3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2025 </vt:lpstr>
      <vt:lpstr>'FEBRERO 2025 '!Área_de_impresión</vt:lpstr>
      <vt:lpstr>'FEBRERO 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2025-04-14T17:59:50Z</cp:lastPrinted>
  <dcterms:created xsi:type="dcterms:W3CDTF">2023-02-06T15:07:28Z</dcterms:created>
  <dcterms:modified xsi:type="dcterms:W3CDTF">2025-04-14T17:59:53Z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