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nzfenx400\COMUN\DIV. DE PLANIFICACION Y DESARROLLO\PLAN ANUAL OPERATIVO (POA)\INFORME TRIMESTRALES POA 2025\INFORME TRIMESTRAL POA NO.02 2025\"/>
    </mc:Choice>
  </mc:AlternateContent>
  <xr:revisionPtr revIDLastSave="0" documentId="13_ncr:1_{A37D724A-696C-41E7-A28C-FE1346FA3490}" xr6:coauthVersionLast="47" xr6:coauthVersionMax="47" xr10:uidLastSave="{00000000-0000-0000-0000-000000000000}"/>
  <bookViews>
    <workbookView xWindow="-120" yWindow="-120" windowWidth="29040" windowHeight="15720" tabRatio="534" xr2:uid="{00000000-000D-0000-FFFF-FFFF00000000}"/>
  </bookViews>
  <sheets>
    <sheet name="PLANTILLA RESUMEN" sheetId="17" r:id="rId1"/>
    <sheet name="PyD" sheetId="3" r:id="rId2"/>
    <sheet name="JURID" sheetId="5" r:id="rId3"/>
    <sheet name="Elaboración de Documentos Legal" sheetId="32" r:id="rId4"/>
    <sheet name="RRHH" sheetId="4" r:id="rId5"/>
    <sheet name="COMUNICACIONES" sheetId="7" r:id="rId6"/>
    <sheet name="ADMVO" sheetId="9" r:id="rId7"/>
    <sheet name="TIC" sheetId="8" r:id="rId8"/>
    <sheet name="DESARROLLO E IMPLEMENTACION DE " sheetId="33" r:id="rId9"/>
    <sheet name="ADMINISTRACION DE SERVICIOS TIC" sheetId="34" r:id="rId10"/>
    <sheet name="OPERACIONES TIC" sheetId="35" r:id="rId11"/>
    <sheet name="CONTABILIDAD" sheetId="11" r:id="rId12"/>
    <sheet name="PRESUPUESTO" sheetId="10" r:id="rId13"/>
    <sheet name="ENCADENAMIENTO P" sheetId="18" r:id="rId14"/>
    <sheet name="PROMOCION" sheetId="12" r:id="rId15"/>
    <sheet name="SERVICIOS AL USUARIO" sheetId="13" r:id="rId16"/>
    <sheet name="ESTADISTICAS" sheetId="14" r:id="rId17"/>
    <sheet name="ELABORACION INF TECNICOS" sheetId="29" r:id="rId18"/>
    <sheet name="SECCION CAPTURA Y ANALISIS" sheetId="37" r:id="rId19"/>
    <sheet name="ANALISIS EYC" sheetId="20" r:id="rId20"/>
    <sheet name="ZFP" sheetId="15" r:id="rId21"/>
    <sheet name="ZFE" sheetId="19" r:id="rId22"/>
    <sheet name="RTPYC" sheetId="21" r:id="rId23"/>
    <sheet name="SERVICIOS GENERALES" sheetId="23" r:id="rId24"/>
    <sheet name="COMPRAS Y CONTRATACIONES" sheetId="24" r:id="rId25"/>
    <sheet name="TESORERIA" sheetId="25" r:id="rId26"/>
    <sheet name="OAI" sheetId="26" r:id="rId27"/>
    <sheet name="CIBAO NORTE" sheetId="27" r:id="rId28"/>
    <sheet name="Comite Sistap" sheetId="28" r:id="rId29"/>
    <sheet name="CIGCN" sheetId="31" r:id="rId30"/>
  </sheets>
  <definedNames>
    <definedName name="_xlnm.Print_Area" localSheetId="0">'PLANTILLA RESUMEN'!$A$1:$G$102</definedName>
    <definedName name="_xlnm.Print_Titles" localSheetId="0">'PLANTILLA RESUMEN'!$1:$7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7" l="1"/>
  <c r="F24" i="17"/>
  <c r="F13" i="17"/>
  <c r="F29" i="17"/>
  <c r="F28" i="17"/>
  <c r="F25" i="17"/>
  <c r="F17" i="17"/>
  <c r="P40" i="11"/>
  <c r="P47" i="11"/>
  <c r="P43" i="11"/>
  <c r="P45" i="11"/>
  <c r="P46" i="11"/>
  <c r="O47" i="11"/>
  <c r="P44" i="11"/>
  <c r="P39" i="11"/>
  <c r="P37" i="11"/>
  <c r="P36" i="11"/>
  <c r="P35" i="11"/>
  <c r="P38" i="11"/>
  <c r="P41" i="11"/>
  <c r="P42" i="11"/>
  <c r="N36" i="11"/>
  <c r="N37" i="11"/>
  <c r="N38" i="11"/>
  <c r="N39" i="11"/>
  <c r="N40" i="11"/>
  <c r="N41" i="11"/>
  <c r="N42" i="11"/>
  <c r="N43" i="11"/>
  <c r="N47" i="11"/>
  <c r="O37" i="11"/>
  <c r="O41" i="11"/>
  <c r="O42" i="11"/>
  <c r="P24" i="4"/>
  <c r="P25" i="4"/>
  <c r="P23" i="4"/>
  <c r="F18" i="17"/>
  <c r="F21" i="17"/>
  <c r="F33" i="17" l="1"/>
  <c r="P46" i="25"/>
  <c r="O46" i="25"/>
  <c r="N46" i="25"/>
  <c r="O43" i="25"/>
  <c r="P43" i="25" s="1"/>
  <c r="N43" i="25"/>
  <c r="O41" i="25"/>
  <c r="P41" i="25" s="1"/>
  <c r="N41" i="25"/>
  <c r="O40" i="25"/>
  <c r="P40" i="25" s="1"/>
  <c r="N40" i="25"/>
  <c r="P34" i="25"/>
  <c r="O34" i="25"/>
  <c r="N34" i="25"/>
  <c r="O30" i="25"/>
  <c r="P30" i="25" s="1"/>
  <c r="N30" i="25"/>
  <c r="O24" i="25"/>
  <c r="P24" i="25" s="1"/>
  <c r="N24" i="25"/>
  <c r="O16" i="25"/>
  <c r="P16" i="25" s="1"/>
  <c r="N16" i="25"/>
  <c r="N29" i="26" l="1"/>
  <c r="N30" i="26"/>
  <c r="N31" i="26"/>
  <c r="N32" i="26"/>
  <c r="N33" i="26"/>
  <c r="P29" i="26"/>
  <c r="P30" i="26"/>
  <c r="P31" i="26"/>
  <c r="P32" i="26"/>
  <c r="P33" i="26"/>
  <c r="P40" i="4" l="1"/>
  <c r="P41" i="4"/>
  <c r="P42" i="4"/>
  <c r="P36" i="4"/>
  <c r="P37" i="4"/>
  <c r="P38" i="4"/>
  <c r="P39" i="4"/>
  <c r="F27" i="17"/>
  <c r="S18" i="24"/>
  <c r="F14" i="17"/>
  <c r="P26" i="4"/>
  <c r="P27" i="4"/>
  <c r="P28" i="4"/>
  <c r="P29" i="4"/>
  <c r="P30" i="4"/>
  <c r="P31" i="4"/>
  <c r="P32" i="4"/>
  <c r="P33" i="4"/>
  <c r="P34" i="4"/>
  <c r="P35" i="4"/>
  <c r="F31" i="17"/>
  <c r="F30" i="17"/>
  <c r="F20" i="17"/>
  <c r="F19" i="17"/>
  <c r="F16" i="17"/>
  <c r="F15" i="17"/>
  <c r="F12" i="17"/>
  <c r="F11" i="17"/>
  <c r="F10" i="17"/>
  <c r="F9" i="17"/>
  <c r="P17" i="37"/>
  <c r="Q23" i="24"/>
  <c r="Q24" i="24"/>
  <c r="Q25" i="24"/>
  <c r="Q26" i="24"/>
  <c r="P24" i="24"/>
  <c r="P25" i="24"/>
  <c r="P26" i="24"/>
  <c r="P45" i="14"/>
  <c r="P28" i="14"/>
  <c r="P32" i="14"/>
  <c r="P36" i="14"/>
  <c r="P40" i="14"/>
  <c r="M17" i="31" l="1"/>
  <c r="M16" i="31"/>
  <c r="Q24" i="3"/>
  <c r="Q35" i="3"/>
  <c r="Q40" i="3"/>
  <c r="Q51" i="3"/>
  <c r="Q56" i="3"/>
  <c r="Q61" i="3"/>
  <c r="O29" i="11" l="1"/>
  <c r="P29" i="11" s="1"/>
  <c r="N21" i="35"/>
  <c r="N20" i="35"/>
  <c r="N19" i="35"/>
  <c r="N18" i="35"/>
  <c r="N17" i="35"/>
  <c r="N20" i="34" l="1"/>
  <c r="N18" i="34"/>
  <c r="N19" i="34"/>
  <c r="N17" i="34"/>
  <c r="N18" i="33" l="1"/>
  <c r="N19" i="33"/>
  <c r="N20" i="33"/>
  <c r="N21" i="33"/>
  <c r="N22" i="33"/>
  <c r="M17" i="33"/>
  <c r="N17" i="33" s="1"/>
  <c r="O23" i="21" l="1"/>
  <c r="N23" i="21"/>
  <c r="O22" i="21"/>
  <c r="N22" i="21"/>
  <c r="O20" i="21"/>
  <c r="N20" i="21"/>
  <c r="O17" i="21"/>
  <c r="N17" i="21"/>
  <c r="N21" i="7" l="1"/>
  <c r="P21" i="7"/>
  <c r="P22" i="7"/>
  <c r="P22" i="9"/>
  <c r="P30" i="9"/>
  <c r="O32" i="9"/>
  <c r="N32" i="9"/>
  <c r="O30" i="9"/>
  <c r="N30" i="9"/>
  <c r="O28" i="9"/>
  <c r="P28" i="9" s="1"/>
  <c r="N28" i="9"/>
  <c r="O26" i="9"/>
  <c r="P26" i="9" s="1"/>
  <c r="N26" i="9"/>
  <c r="O24" i="9"/>
  <c r="P24" i="9" s="1"/>
  <c r="N24" i="9"/>
  <c r="O22" i="9"/>
  <c r="N22" i="9"/>
  <c r="O21" i="9"/>
  <c r="N21" i="9"/>
  <c r="O20" i="9"/>
  <c r="P20" i="9" s="1"/>
  <c r="N20" i="9"/>
  <c r="O19" i="9"/>
  <c r="N19" i="9"/>
  <c r="O18" i="9"/>
  <c r="P18" i="9" s="1"/>
  <c r="O17" i="9"/>
  <c r="N17" i="9"/>
  <c r="P19" i="9"/>
  <c r="M34" i="12" l="1"/>
  <c r="K34" i="12"/>
  <c r="M16" i="32" l="1"/>
  <c r="N35" i="23" l="1"/>
  <c r="O33" i="23"/>
  <c r="O35" i="23" s="1"/>
  <c r="N33" i="23"/>
  <c r="O19" i="23"/>
  <c r="O16" i="23"/>
  <c r="N16" i="23"/>
  <c r="O17" i="31" l="1"/>
  <c r="N16" i="31"/>
  <c r="O16" i="31" s="1"/>
  <c r="N17" i="8" l="1"/>
  <c r="O16" i="27"/>
  <c r="P32" i="29"/>
  <c r="P28" i="29"/>
  <c r="P17" i="29"/>
  <c r="Q19" i="3" l="1"/>
  <c r="N26" i="5" l="1"/>
  <c r="O17" i="28"/>
  <c r="O18" i="28"/>
  <c r="O19" i="28"/>
  <c r="O16" i="28"/>
  <c r="O17" i="8" l="1"/>
  <c r="O39" i="15"/>
  <c r="P39" i="15" s="1"/>
  <c r="O38" i="15"/>
  <c r="P38" i="15" s="1"/>
  <c r="P23" i="19" l="1"/>
  <c r="Q29" i="3"/>
  <c r="Q31" i="3"/>
  <c r="P21" i="20"/>
  <c r="P17" i="20"/>
  <c r="O37" i="20"/>
  <c r="P37" i="20" s="1"/>
  <c r="N37" i="20"/>
  <c r="O34" i="20"/>
  <c r="N34" i="20"/>
  <c r="N25" i="20"/>
  <c r="N21" i="20"/>
  <c r="M25" i="27" l="1"/>
  <c r="N25" i="27" s="1"/>
  <c r="L25" i="27"/>
  <c r="M24" i="27"/>
  <c r="N24" i="27" s="1"/>
  <c r="L24" i="27"/>
  <c r="M23" i="27"/>
  <c r="N23" i="27" s="1"/>
  <c r="L23" i="27"/>
  <c r="M22" i="27"/>
  <c r="N22" i="27" s="1"/>
  <c r="L22" i="27"/>
  <c r="M21" i="27"/>
  <c r="N21" i="27" s="1"/>
  <c r="L21" i="27"/>
  <c r="M20" i="27"/>
  <c r="N20" i="27" s="1"/>
  <c r="L20" i="27"/>
  <c r="M19" i="27"/>
  <c r="N19" i="27" s="1"/>
  <c r="L19" i="27"/>
  <c r="M18" i="27"/>
  <c r="N18" i="27" s="1"/>
  <c r="L18" i="27"/>
  <c r="M17" i="27"/>
  <c r="N17" i="27" s="1"/>
  <c r="L17" i="27"/>
  <c r="M16" i="27"/>
  <c r="N16" i="27" s="1"/>
  <c r="L16" i="27"/>
  <c r="P24" i="26" l="1"/>
  <c r="P28" i="26"/>
  <c r="P20" i="26"/>
  <c r="P16" i="26"/>
  <c r="N28" i="26"/>
  <c r="P27" i="26"/>
  <c r="N27" i="26"/>
  <c r="P26" i="26"/>
  <c r="N26" i="26"/>
  <c r="P25" i="26"/>
  <c r="N25" i="26"/>
  <c r="N24" i="26"/>
  <c r="P23" i="26"/>
  <c r="N23" i="26"/>
  <c r="P22" i="26"/>
  <c r="N22" i="26"/>
  <c r="P21" i="26"/>
  <c r="N21" i="26"/>
  <c r="N20" i="26"/>
  <c r="P19" i="26"/>
  <c r="N19" i="26"/>
  <c r="P18" i="26"/>
  <c r="N18" i="26"/>
  <c r="P17" i="26"/>
  <c r="N17" i="26"/>
  <c r="N16" i="26"/>
  <c r="P21" i="9" l="1"/>
  <c r="N24" i="18"/>
  <c r="N25" i="18"/>
  <c r="N26" i="18"/>
  <c r="N27" i="18"/>
  <c r="N23" i="18"/>
  <c r="P32" i="18"/>
  <c r="P23" i="18"/>
  <c r="P24" i="18"/>
  <c r="P25" i="18"/>
  <c r="P26" i="18"/>
  <c r="P27" i="18"/>
  <c r="P22" i="4" l="1"/>
  <c r="P19" i="4"/>
  <c r="Q29" i="24"/>
  <c r="R29" i="24" s="1"/>
  <c r="P29" i="24"/>
  <c r="Q28" i="24"/>
  <c r="R28" i="24" s="1"/>
  <c r="P28" i="24"/>
  <c r="Q27" i="24"/>
  <c r="R27" i="24" s="1"/>
  <c r="P27" i="24"/>
  <c r="R26" i="24"/>
  <c r="R25" i="24"/>
  <c r="R24" i="24"/>
  <c r="R23" i="24"/>
  <c r="P23" i="24"/>
  <c r="Q22" i="24"/>
  <c r="R22" i="24" s="1"/>
  <c r="P22" i="24"/>
  <c r="Q21" i="24"/>
  <c r="R21" i="24" s="1"/>
  <c r="P21" i="24"/>
  <c r="Q20" i="24"/>
  <c r="R20" i="24" s="1"/>
  <c r="Q19" i="24"/>
  <c r="R19" i="24" s="1"/>
  <c r="P19" i="24"/>
  <c r="Q18" i="24"/>
  <c r="R18" i="24" s="1"/>
  <c r="P18" i="24"/>
  <c r="P21" i="10" l="1"/>
  <c r="P20" i="10" s="1"/>
  <c r="P19" i="10" s="1"/>
  <c r="P18" i="10" s="1"/>
  <c r="P17" i="10" s="1"/>
  <c r="P16" i="10" s="1"/>
  <c r="N24" i="19" l="1"/>
  <c r="N25" i="19"/>
  <c r="N21" i="19"/>
  <c r="N20" i="19"/>
  <c r="N17" i="13" l="1"/>
  <c r="P31" i="12" l="1"/>
  <c r="P29" i="12"/>
  <c r="N17" i="12"/>
  <c r="N28" i="12"/>
  <c r="N27" i="12"/>
  <c r="N18" i="18"/>
  <c r="N22" i="18"/>
  <c r="N20" i="18"/>
  <c r="N19" i="18"/>
  <c r="P19" i="18"/>
  <c r="P20" i="18"/>
  <c r="P21" i="18"/>
  <c r="P22" i="18"/>
  <c r="P25" i="10"/>
  <c r="P23" i="10"/>
  <c r="P22" i="10"/>
  <c r="O17" i="11" l="1"/>
  <c r="P19" i="7" l="1"/>
  <c r="P20" i="7"/>
  <c r="N20" i="7"/>
  <c r="P17" i="18" l="1"/>
  <c r="P18" i="18"/>
  <c r="P28" i="18"/>
  <c r="P30" i="18"/>
  <c r="P31" i="18"/>
  <c r="P29" i="18"/>
  <c r="P30" i="12" l="1"/>
  <c r="O17" i="5" l="1"/>
  <c r="P17" i="21" l="1"/>
  <c r="Q24" i="12" l="1"/>
  <c r="Q18" i="12" l="1"/>
  <c r="P17" i="9" l="1"/>
  <c r="N19" i="5" l="1"/>
  <c r="N20" i="5"/>
  <c r="N21" i="5"/>
  <c r="N22" i="5"/>
  <c r="N23" i="5"/>
  <c r="N24" i="5"/>
  <c r="N25" i="5"/>
  <c r="P18" i="7" l="1"/>
  <c r="O24" i="5"/>
  <c r="P24" i="5" s="1"/>
  <c r="O26" i="5"/>
  <c r="P26" i="5" s="1"/>
  <c r="O25" i="5"/>
  <c r="P25" i="5" s="1"/>
  <c r="O23" i="5"/>
  <c r="P23" i="5" s="1"/>
  <c r="O22" i="5"/>
  <c r="P22" i="5" s="1"/>
  <c r="O21" i="5"/>
  <c r="P21" i="5" s="1"/>
  <c r="O20" i="5"/>
  <c r="P20" i="5" s="1"/>
  <c r="O19" i="5"/>
  <c r="P19" i="5" s="1"/>
  <c r="N36" i="15" l="1"/>
  <c r="O36" i="15"/>
  <c r="P36" i="15" s="1"/>
  <c r="Q25" i="15"/>
  <c r="Q19" i="19"/>
  <c r="N19" i="19"/>
  <c r="O28" i="19" l="1"/>
  <c r="P28" i="19" s="1"/>
  <c r="N28" i="19"/>
  <c r="O27" i="19"/>
  <c r="P27" i="19" s="1"/>
  <c r="N27" i="19"/>
  <c r="O26" i="19"/>
  <c r="P26" i="19" s="1"/>
  <c r="N26" i="19"/>
  <c r="O25" i="19"/>
  <c r="P25" i="19" s="1"/>
  <c r="O24" i="19"/>
  <c r="P24" i="19" s="1"/>
  <c r="O22" i="19"/>
  <c r="P22" i="19" s="1"/>
  <c r="O21" i="19"/>
  <c r="P21" i="19" s="1"/>
  <c r="O20" i="19"/>
  <c r="P20" i="19" s="1"/>
  <c r="O19" i="19"/>
  <c r="P19" i="19" s="1"/>
  <c r="O17" i="19"/>
  <c r="P17" i="19" s="1"/>
  <c r="N17" i="19"/>
  <c r="O37" i="15"/>
  <c r="P37" i="15" s="1"/>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P33" i="12" l="1"/>
  <c r="N30" i="12"/>
  <c r="N29" i="12"/>
  <c r="P28" i="12"/>
  <c r="P27" i="12"/>
  <c r="O26" i="12"/>
  <c r="P26" i="12" s="1"/>
  <c r="N26" i="12"/>
  <c r="O25" i="12"/>
  <c r="P25" i="12" s="1"/>
  <c r="N25" i="12"/>
  <c r="O24" i="12"/>
  <c r="P24" i="12" s="1"/>
  <c r="N24" i="12"/>
  <c r="P23" i="12"/>
  <c r="N23" i="12"/>
  <c r="O22" i="12"/>
  <c r="P22" i="12" s="1"/>
  <c r="N22" i="12"/>
  <c r="O21" i="12"/>
  <c r="P21" i="12" s="1"/>
  <c r="N21" i="12"/>
  <c r="O20" i="12"/>
  <c r="P20" i="12" s="1"/>
  <c r="N20" i="12"/>
  <c r="P19" i="12"/>
  <c r="N19" i="12"/>
  <c r="P18" i="12"/>
  <c r="N18" i="12"/>
  <c r="P17" i="12"/>
  <c r="P32" i="12" l="1"/>
  <c r="N25" i="10" l="1"/>
  <c r="O24" i="10"/>
  <c r="P24" i="10" s="1"/>
  <c r="N24" i="10"/>
  <c r="N23" i="10"/>
  <c r="N22" i="10"/>
  <c r="N21" i="10"/>
  <c r="O35" i="11" l="1"/>
  <c r="N35" i="11"/>
  <c r="P34" i="11"/>
  <c r="N34" i="11"/>
  <c r="P31" i="11"/>
  <c r="P30" i="11"/>
  <c r="O28" i="11"/>
  <c r="P28" i="11" s="1"/>
  <c r="O27" i="11"/>
  <c r="P27" i="11" s="1"/>
  <c r="P26" i="11"/>
  <c r="O25" i="11"/>
  <c r="P25" i="11" s="1"/>
  <c r="P24" i="11"/>
  <c r="N24" i="11"/>
  <c r="P23" i="11"/>
  <c r="N23" i="11"/>
  <c r="P22" i="11"/>
  <c r="P21" i="11"/>
  <c r="P20" i="11"/>
  <c r="N20" i="11"/>
  <c r="P19" i="11"/>
  <c r="N19" i="11"/>
  <c r="P18" i="11"/>
  <c r="N18" i="11"/>
  <c r="P17" i="11"/>
  <c r="N17" i="11"/>
  <c r="P17" i="14" l="1"/>
  <c r="P20" i="13" l="1"/>
  <c r="O19" i="13"/>
  <c r="P19" i="13" s="1"/>
  <c r="N19" i="13"/>
  <c r="O17" i="13"/>
  <c r="P17" i="13" s="1"/>
  <c r="P25" i="13"/>
  <c r="N25" i="13"/>
  <c r="O23" i="13"/>
  <c r="P23" i="13" s="1"/>
  <c r="N23" i="13"/>
  <c r="P21" i="4" l="1"/>
  <c r="P20" i="4"/>
  <c r="N20" i="4"/>
  <c r="P18" i="4"/>
  <c r="N18" i="4"/>
  <c r="N18" i="19" l="1"/>
  <c r="P18" i="19"/>
  <c r="A7" i="20"/>
  <c r="A7" i="20" a="1"/>
  <c r="A3" i="4"/>
  <c r="A3" i="4"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<sst xmlns="http://schemas.openxmlformats.org/spreadsheetml/2006/main" count="2577" uniqueCount="1251">
  <si>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</si>
  <si>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</si>
  <si>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</si>
  <si>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</si>
  <si>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</si>
  <si>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</si>
  <si>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</si>
  <si>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</si>
  <si>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</si>
  <si>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</si>
  <si>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</si>
  <si>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</si>
  <si>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</si>
  <si>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</si>
  <si>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</si>
  <si>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</si>
  <si>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</si>
  <si>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</si>
  <si>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</si>
  <si>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</si>
  <si>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</si>
  <si>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</si>
  <si>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</si>
  <si>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</si>
  <si>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</si>
  <si>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</si>
  <si>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</si>
  <si>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</si>
  <si>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</si>
  <si>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</si>
  <si>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</si>
  <si>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</si>
  <si>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</si>
  <si>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</si>
  <si>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</si>
  <si>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2. Coordinar la agenda de visitas a parques y empresas de zonas francas, a potenciales inversionistas</t>
  </si>
  <si>
    <t>Brindar asistencia técnica a los inversionistas</t>
  </si>
  <si>
    <t xml:space="preserve">Participar en ferias internaciones </t>
  </si>
  <si>
    <t>1. Identificar ferias internacionales de interés para atracción de inversión a RD</t>
  </si>
  <si>
    <t>Impresión de 250 - Ley 8-90 (Inglés).  Impresión de 250 - Ley 8-90 (Español)</t>
  </si>
  <si>
    <t>Impresión de carpetas promocionales (Inglés y español)</t>
  </si>
  <si>
    <t>Remisión de perfiles de oportunidades comerciales y empresas con potencial de invertir en RD a principales 10 embajadas de RD en el exterior.  Seguimiento a empresas con potencial de invertir en RD, de acuerdo a información suministrada por la División de Análisis Económico y Competitividad.</t>
  </si>
  <si>
    <t>Confirmación del CNZFE en Feria Medica 2021, a celebrarse durante el mes de noviembre, en Dusseldorf.</t>
  </si>
  <si>
    <t>Por limitaciones del COVID-19, la institución no ha participado en eventos internacionales durante el primer trimestre del 2021, de manera presencial.</t>
  </si>
  <si>
    <t>A través de contactos recibidos de nuestras misiones comerciales en el exterior, se ha brindado seguimiento y asistencia a empresas en los Estados Unidos, Canadá, China, Reino Unido, México, Turquía, Egipto, Croacia.</t>
  </si>
  <si>
    <t xml:space="preserve">Asistencia a empresas interesadas en instalarse bajo el régimen de zonas francas.  Remisión de formularios de aplicación e instructivo y/o asistencia a empresas en proceso de instalación. </t>
  </si>
  <si>
    <t xml:space="preserve">Durante el primer trimestre del 2021, se coordinaron 5 visitas a empresas y parques de zonas francas, a potenciales inversionistas en el sector. </t>
  </si>
  <si>
    <t>Durante los meses de enero - marzo del 2021, fueron recibidos por el Departamento de Promoción ejecutivos de 5 empresas, las cuales mostraron interés real en instalarse bajo el régimen de zonas francas.</t>
  </si>
  <si>
    <t xml:space="preserve">Se brindó asistencia y seguimiento a 4 empresas en proceso de instalación. </t>
  </si>
  <si>
    <t xml:space="preserve">Confirmación del CNZFE en Feria Medica 2021, a celebrarse durante el mes de noviembre, en Dusseldorf.  De igual forma, en el evento World Food Moscú, a celebrarse durante el mes de septiembre. </t>
  </si>
  <si>
    <t>Presupuestos World Food Moscu 2021 y Medica 2021.</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</si>
  <si>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</si>
  <si>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</si>
  <si>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</si>
  <si>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</si>
  <si>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</si>
  <si>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</si>
  <si>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</si>
  <si>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</si>
  <si>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</si>
  <si>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</si>
  <si>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</si>
  <si>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</si>
  <si>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</si>
  <si>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</si>
  <si>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 xml:space="preserve">Recursos Humanos </t>
  </si>
  <si>
    <t>Planificación y seguimiento a la charla de Función Pública</t>
  </si>
  <si>
    <t>Actualizar el Indicador  Planificación de RRHH</t>
  </si>
  <si>
    <t>Planificación y seguimiento constante a la remisión de evidencias dentro del plazo establecido</t>
  </si>
  <si>
    <t>SERVICIOS AL USUARIO</t>
  </si>
  <si>
    <t xml:space="preserve">Tramitacion (In-Out) de Solicitudes y Correspondencias </t>
  </si>
  <si>
    <t xml:space="preserve">Reporte de registro de Solicitudes y Comunicaciones.
</t>
  </si>
  <si>
    <t>Revisión constante del instructivo
Se instruye a los usuarios donde encontrar los modelos de cada tipo de solicitud.
Realizacion de informes
Personal capacitado
Sistema informático
Labores de seguimiento
Crear protocolo de inpección.</t>
  </si>
  <si>
    <t xml:space="preserve">Registro de labor diaria </t>
  </si>
  <si>
    <t>Gestión de solicitudes de información técnica o institucional</t>
  </si>
  <si>
    <t>Formulario para levantamiento.
Reporte de Asistencia y/o información</t>
  </si>
  <si>
    <t>Hemos creado un formulario digital para el registro de las asistencias.
Reuniones de reforzamiento con el personal, para elevar el nivel de compromiso.</t>
  </si>
  <si>
    <t>Reporte de cumplimiento</t>
  </si>
  <si>
    <t>Informe elaborado</t>
  </si>
  <si>
    <t>Mantener la comunicación con el organo rector MAP
Auxilliarnos del departamento de Estadísticas
Presentar programa de implememtación de encuesta.
Reuniones con los grupos de interes interno
Uso de plataforma digital y segura
Procesos responsabilizados</t>
  </si>
  <si>
    <t xml:space="preserve">Correo de convocatoria
imagenes de celebración
Minuta o informe (de ser necesario) </t>
  </si>
  <si>
    <t>Se mantiene una comunicación efectiva con los miembros del departamento
Creación de grupo de comunicacion via mensajería intradepartamental.</t>
  </si>
  <si>
    <t xml:space="preserve">DEPARTAMENTO/DIVISIÓN </t>
  </si>
  <si>
    <t>DEPARTAMENTO ESTADISTICAS DE ZONAS FRANCAS</t>
  </si>
  <si>
    <t>Perfiles elaborados</t>
  </si>
  <si>
    <t>Fecha: 09/12/2020</t>
  </si>
  <si>
    <t>ADMINISTRATIVO Y FINANCIERO</t>
  </si>
  <si>
    <t>QUE NO SE CUMPLAN LOS PROCESOS, TAL Y COMO LO ESTABLECE LA LEY DE COMPRAS Y CONTRATACIONES 340-06 Y SU REGLAMENTO 543-12 Y NORMAS REFERENTES</t>
  </si>
  <si>
    <t>RELACION INGRESOS</t>
  </si>
  <si>
    <t>DISMINUCION DE LOS INGRESOS PROVENIENTES DEL PAGO DE LAS CUOTAS POR SERVICIOS</t>
  </si>
  <si>
    <t xml:space="preserve">RELACION CHEQUES </t>
  </si>
  <si>
    <t>NOBACI</t>
  </si>
  <si>
    <t>FORMULARIOS DE AUTORIZACIÓN</t>
  </si>
  <si>
    <t>DESABASTECIMIENTO DE LOS ARTICULOS NECESARIOS QUE IMPIDAN PODER CUMPLIR CON LO REQUERIDO POR LOS DEPARTAMENTOS</t>
  </si>
  <si>
    <t>FORMULARIO CONTROL DE MANTENIMIENTO</t>
  </si>
  <si>
    <t>MANTENIMIENTOS NO EJECUTADOS CAUSANDO DAÑOS A LOS EQUIPOS</t>
  </si>
  <si>
    <t>REVISION DIARIA DE EQUIPOS PARA COMPROBAR SU CORRECTO FUNCIONAMIENTO</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</si>
  <si>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</si>
  <si>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</si>
  <si>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</si>
  <si>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</si>
  <si>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</si>
  <si>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</si>
  <si>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</si>
  <si>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</si>
  <si>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</si>
  <si>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</si>
  <si>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</si>
  <si>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7. Registrar las Cuentas por Pagar Proveedores en el Sistema DacEasy. Empleados, Acuerdo de Servicios.)</t>
  </si>
  <si>
    <t>Las cuentas por pagar se registran según las normas y manual de politicas contables de la DIGECOG y las NICSP 1 Y 29</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</si>
  <si>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</si>
  <si>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</si>
  <si>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</si>
  <si>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</si>
  <si>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</si>
  <si>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</si>
  <si>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</si>
  <si>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</si>
  <si>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</si>
  <si>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</si>
  <si>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</si>
  <si>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</si>
  <si>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</si>
  <si>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</si>
  <si>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</si>
  <si>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</si>
  <si>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</si>
  <si>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</si>
  <si>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</si>
  <si>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</si>
  <si>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</si>
  <si>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</si>
  <si>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</si>
  <si>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</si>
  <si>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</si>
  <si>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</si>
  <si>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</si>
  <si>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</si>
  <si>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</si>
  <si>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</si>
  <si>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</si>
  <si>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</si>
  <si>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</si>
  <si>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</si>
  <si>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</si>
  <si>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</si>
  <si>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</si>
  <si>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</si>
  <si>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</si>
  <si>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</si>
  <si>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</si>
  <si>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</si>
  <si>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</si>
  <si>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</si>
  <si>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Fecha: 26/03/2021</t>
  </si>
  <si>
    <t xml:space="preserve">DEPARTAMENTO/DIVISIÓN:        </t>
  </si>
  <si>
    <t xml:space="preserve">PRESUPUESTO     </t>
  </si>
  <si>
    <t>PORCENTAJE DE EJECUCIÓN FINAL DEL PRESUPUESTO ASIGNADO</t>
  </si>
  <si>
    <t>1. Suministrar y obtener informaciones de la DIGEPRES.</t>
  </si>
  <si>
    <t>Los lineamientos recibidos de  DIGEPRES, son acatados  en el tiempo establecido.</t>
  </si>
  <si>
    <t>1. Falta de capacitacion del usuario.                                2.  incumplimiento en la fecha de programacion.</t>
  </si>
  <si>
    <t>3. Dar seguimiento a la ejecucion presupuestaria, conjuntamente con la programacion de las metas, para su cumplimiento eficiente y eficaz.</t>
  </si>
  <si>
    <t>El seguimiento a la ejecucion de las metas, se efectuó en el plazo establecido por la DIGEPRES.</t>
  </si>
  <si>
    <t>La ejecucion Financiera se realizó en el plazo establecido por la DIGEPRES</t>
  </si>
  <si>
    <t>1. Realizar la Regularizacion de los pagos por Fase 1 en Sigef, según  avisos de debitos conciliados.</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</si>
  <si>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</si>
  <si>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</si>
  <si>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</si>
  <si>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</si>
  <si>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</si>
  <si>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ENCADENAMIENTOS PRODUCTIVOS</t>
  </si>
  <si>
    <t>1. Coordinar reuniones entre las instituciones responsables</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</si>
  <si>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</si>
  <si>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</si>
  <si>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</si>
  <si>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</si>
  <si>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</si>
  <si>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</si>
  <si>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</si>
  <si>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</si>
  <si>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</si>
  <si>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</si>
  <si>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</si>
  <si>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</si>
  <si>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</si>
  <si>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</si>
  <si>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</si>
  <si>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</si>
  <si>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</si>
  <si>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</si>
  <si>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</si>
  <si>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</si>
  <si>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</si>
  <si>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</si>
  <si>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</si>
  <si>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</si>
  <si>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</si>
  <si>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</si>
  <si>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</si>
  <si>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</si>
  <si>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</si>
  <si>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</si>
  <si>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</si>
  <si>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ANALISIS ECONOMICO Y COMPETITIVIDAD</t>
  </si>
  <si>
    <t>Incidir y participar activamente en la implementación y consolidación de la política comercial de la República Dominicana, específicamente en aquellos temas de especial relevancia para el sector de zonas francas</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</si>
  <si>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</si>
  <si>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</si>
  <si>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</si>
  <si>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</si>
  <si>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</si>
  <si>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</si>
  <si>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</si>
  <si>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</si>
  <si>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</si>
  <si>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</si>
  <si>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</si>
  <si>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</si>
  <si>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</si>
  <si>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</si>
  <si>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</si>
  <si>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</si>
  <si>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</si>
  <si>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</si>
  <si>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</si>
  <si>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</si>
  <si>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</si>
  <si>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</si>
  <si>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</si>
  <si>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</si>
  <si>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</si>
  <si>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</si>
  <si>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</si>
  <si>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</si>
  <si>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</si>
  <si>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</si>
  <si>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</si>
  <si>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</si>
  <si>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</si>
  <si>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</si>
  <si>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</si>
  <si>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</si>
  <si>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</si>
  <si>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</si>
  <si>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</si>
  <si>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</si>
  <si>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</si>
  <si>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</si>
  <si>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</si>
  <si>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</si>
  <si>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</si>
  <si>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</si>
  <si>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</si>
  <si>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</si>
  <si>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RESULTADO</t>
  </si>
  <si>
    <t>PRODUCTO</t>
  </si>
  <si>
    <t>Comunicaciones</t>
  </si>
  <si>
    <t>R3.2. Aumentada las inversiones en zonas francas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</si>
  <si>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</si>
  <si>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</si>
  <si>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</si>
  <si>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</si>
  <si>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R3.1. Mejorada la eficiencia en la expedición de permisos de operación de parques y zonas francas</t>
  </si>
  <si>
    <t>R2.4.Aumentada la creación de nuevos clústers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</si>
  <si>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</si>
  <si>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</si>
  <si>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Durante el primer trimestre del 2021, el Departamento de Promoción coordinó y participó en 12 actividades donde se proyectaron los beneficios y ventajas de instalarse hajo el régimen de incentivos otorgado por la Ley No.8-90.  Se recibieron embajadores y representantes comerciales de 8 países.  Se realizaron 4 presentaciones a representantes dominicanos acreditados en el exterior, a través de los cursos de capacitación impartidos por el MIREX.</t>
  </si>
  <si>
    <t>R2.1.Aumentada las exportaciones de las zonas francas 
R3.1. Mejorada la eficiencia en la expedición de permisos de operación de parques y zonas francas</t>
  </si>
  <si>
    <t>1.1. Detección de desviaciones en los planes, programas y proyectos institucionales</t>
  </si>
  <si>
    <t xml:space="preserve">R2.2.Aumentada las negociaciones con empresas anclas en los 10 principales subsectores productivos </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</si>
  <si>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</si>
  <si>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</si>
  <si>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</si>
  <si>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</si>
  <si>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</si>
  <si>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</si>
  <si>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</si>
  <si>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</si>
  <si>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</si>
  <si>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</si>
  <si>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</si>
  <si>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</si>
  <si>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</si>
  <si>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</si>
  <si>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</si>
  <si>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</si>
  <si>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</si>
  <si>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</si>
  <si>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</si>
  <si>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</si>
  <si>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</si>
  <si>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</si>
  <si>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</si>
  <si>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</si>
  <si>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</si>
  <si>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</si>
  <si>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</si>
  <si>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</si>
  <si>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</si>
  <si>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</si>
  <si>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</si>
  <si>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</si>
  <si>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</si>
  <si>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</si>
  <si>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</si>
  <si>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</si>
  <si>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</si>
  <si>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</si>
  <si>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</si>
  <si>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</si>
  <si>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</si>
  <si>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 xml:space="preserve">UNIDAD ORGANIZACIONAL </t>
  </si>
  <si>
    <t>NIVEL DE CUMPLIMIENTO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</si>
  <si>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</si>
  <si>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</si>
  <si>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</si>
  <si>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</si>
  <si>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</si>
  <si>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</si>
  <si>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</si>
  <si>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</si>
  <si>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</si>
  <si>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</si>
  <si>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</si>
  <si>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</si>
  <si>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TECNOLOGIA DE LA INFORMACION Y COMUNICACION</t>
  </si>
  <si>
    <t>CONTABILIDAD</t>
  </si>
  <si>
    <t>RESUMEN EJECUTIVO</t>
  </si>
  <si>
    <t>PRESUPUESTO</t>
  </si>
  <si>
    <t>Creación de clústeres de exportación de bienes y servicios
Creación de encadenamientos productivos</t>
  </si>
  <si>
    <t>Creación de clústeres de exportación de bienes y servicios</t>
  </si>
  <si>
    <t>PROMOCION</t>
  </si>
  <si>
    <t>ZONAS FRANCAS Y PARQUES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</si>
  <si>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</si>
  <si>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</si>
  <si>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</si>
  <si>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</si>
  <si>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</si>
  <si>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</si>
  <si>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</si>
  <si>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</si>
  <si>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P</t>
  </si>
  <si>
    <t>PRODUCTOS EJE 1</t>
  </si>
  <si>
    <t>PRODUCTOS EJE 2</t>
  </si>
  <si>
    <t>PRODUCTOS EJE 3</t>
  </si>
  <si>
    <t>1.5. Implementada la Gestión de Riesgos</t>
  </si>
  <si>
    <t>3.3. Nuevas alianzas estratégicas para promoción de inversión y exportaciones</t>
  </si>
  <si>
    <t>ELABORADO POR: CORINA MARTINEZ</t>
  </si>
  <si>
    <t>II. AICE 2021</t>
  </si>
  <si>
    <t>Gestión de solicitudes de información técnica o institucional.</t>
  </si>
  <si>
    <t>1. Asistencia presencial, telefónica o correo.</t>
  </si>
  <si>
    <t>Actualizar Indicador Gestión del Desarrollo</t>
  </si>
  <si>
    <t>N/A</t>
  </si>
  <si>
    <t>1. Retraso en cumplimiento del cronograma de la implementación de la oficina virtual</t>
  </si>
  <si>
    <t>Agendar las reuniones en calendario institucional</t>
  </si>
  <si>
    <t>Cargar documentación en carpeta común interinstitucional para agilizar los procesos de revisión y consenso</t>
  </si>
  <si>
    <t>Desviaciones</t>
  </si>
  <si>
    <t>Division de Regulación de Textiles, Calzados y Pieles</t>
  </si>
  <si>
    <t>El sub-producto Autorización de solicitudes de exoneración de materias primas, maquinarias y equipos de las empresas amparadas en la Ley Núm.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</si>
  <si>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SERVICIOS A ZONAS FRANCAS ESPECIALES</t>
  </si>
  <si>
    <t>División de Servicios a Zonas Francas Especiales</t>
  </si>
  <si>
    <t>Nivel de Cumplimiento</t>
  </si>
  <si>
    <t>Fecha: 06/12/2021</t>
  </si>
  <si>
    <t>SERVICIOS GENERALES</t>
  </si>
  <si>
    <t>FECHA DE SEGUIMIENTO (DIA/MES/AÑO)        26/03/2022</t>
  </si>
  <si>
    <t>Fecha:04/04/2022</t>
  </si>
  <si>
    <t>1. Detección de desviaciones en los planes, programas y proyectos</t>
  </si>
  <si>
    <t>1. Recibir y gestionar la adquisicion de bienes y sevicios requeridos por las diferentes areas, conforme a lo establecido en la ley 340-06 y sus reglamentos que rigen el sistema de contrataciones de bienes, obras y servicios.</t>
  </si>
  <si>
    <t>Las solictudes por departamentos, son recibidas y evaluadas por el Enc. Adm. Financiero.</t>
  </si>
  <si>
    <t>Solicitud de Compras, Apropiacion Presupuestaria, Procesos publicados, Ordenes de Compras o Contratos de Compras.</t>
  </si>
  <si>
    <t>Que no se cumplan los procesos tal y como lo establece la Ley Núm. 340-06 y su Reglamento de Aplicación Núm. 543-12.</t>
  </si>
  <si>
    <t>Las solicitudes deben estar contenidas en el POA, PACC Y PI.</t>
  </si>
  <si>
    <t>2. Recibir las solicitudes de Suministro</t>
  </si>
  <si>
    <t>Los inventarios de suministros se actualizan trimestralmente, para su reposicion según las solicitudes.</t>
  </si>
  <si>
    <t>Las contrataciones contempladas en el PACC son llevadas a cabo para el cumplimiento de la ejecucion del presupuesto.</t>
  </si>
  <si>
    <t>4. Cumplir con lo establecido en los umbrales de compras y contrataciones</t>
  </si>
  <si>
    <t>Las compras y contrataciones de servicios, se realizan según las normas establecidas en la ley 340-06 y sus reglamentos.</t>
  </si>
  <si>
    <t>5. Elaborar las actas simples en los procesos de compras directas y compras menores.</t>
  </si>
  <si>
    <t>Son elaboradas las actas según los reglamentos y normas de la DGCP</t>
  </si>
  <si>
    <t>Reportes del Sigef, Correos electronicos, Circulares, Manuales, Socializacion, videos capacitaciones.</t>
  </si>
  <si>
    <t>1.Capacitacion del personal.                       2. Optimizacion de los sistemas.                        3. Entrega a tiempo de las informaciones.</t>
  </si>
  <si>
    <t>6. Remitir al comité de compras las solicitudes que apliquen</t>
  </si>
  <si>
    <t>Son remitidas para evaluacion, revision y analisis los expedientes al Comité de Compras y debida supervision.</t>
  </si>
  <si>
    <t>7. Tramitar la publicacion de procedimientos y adjudicaciones de Compras y Contrataciones de Bienes, Servicios de la institucion.</t>
  </si>
  <si>
    <t>Las ordenes de compras se elaboran dentro de los criterios de compras establecidos.</t>
  </si>
  <si>
    <t xml:space="preserve">8. Realizar cuadros comparativos e informes de analisis de ofertas tecnicas. </t>
  </si>
  <si>
    <t>Los informes comparativos se realizan para las evaluaciones de precios por parte del Comité de Compras.</t>
  </si>
  <si>
    <t>9. Recibo de factura luego de que Suministro reciba los artículos y remisión de expediente a pago</t>
  </si>
  <si>
    <t xml:space="preserve">Las facturas son recibidas y verificadas, si cumplen con los requerimientos acordados de cantidad, precio y NCF; remitidas a pago. </t>
  </si>
  <si>
    <t xml:space="preserve">Los reportes mensuales de bienes y servicios son publicados en el portal de Transparencia de la institucion. </t>
  </si>
  <si>
    <t>Reportes del SIGEF, Comunicaciones, Certificaciones, Portal Transparencia CNZFE.</t>
  </si>
  <si>
    <t xml:space="preserve">Asignar personal para el monitoreo de las metas programadas, registro de las informaciones en SIGEF. </t>
  </si>
  <si>
    <t>Las necesidades de los Departamentos y areas a fines, son recibidas para su inclusion en el PACC.</t>
  </si>
  <si>
    <t xml:space="preserve">Una vez recibido y completado el expediente es tramitado a la unidad correspondiente para pago </t>
  </si>
  <si>
    <t xml:space="preserve">DEPARTAMENTO/DIVISIÓN:     </t>
  </si>
  <si>
    <t>FECHA DE EVALUACIÓN FINAL</t>
  </si>
  <si>
    <t xml:space="preserve">FECHA DE SEGUIMIENTO     </t>
  </si>
  <si>
    <t xml:space="preserve">COMPRAS Y CONTRATACIONES    </t>
  </si>
  <si>
    <t>Ejecutado</t>
  </si>
  <si>
    <t>Ejecutar los procesos de compras de acuerdo a las disposiciones de la Ley de Compras y el Organo rector</t>
  </si>
  <si>
    <t xml:space="preserve">Producto </t>
  </si>
  <si>
    <t xml:space="preserve">Resultados </t>
  </si>
  <si>
    <t>2. Solicitar a las áreas sus necesidades del año, según las actividades del POA, para la elaboración del PACC.</t>
  </si>
  <si>
    <t>3.Remitir a la Div. De Contabilidad solicitud de pago a proveedores.</t>
  </si>
  <si>
    <t xml:space="preserve">1. Realizar reportes mensuales de los bienes y servicios realizados durante el mes. </t>
  </si>
  <si>
    <t>Producto</t>
  </si>
  <si>
    <t>Resultado</t>
  </si>
  <si>
    <t xml:space="preserve">1.5.Implementada la gestión de riesgos </t>
  </si>
  <si>
    <t>R1.3 Mitigados los riesgos identificados en los procesos por cada área.</t>
  </si>
  <si>
    <t>Cumplir con lo establecido en la Ley Núm. 41-08 de Función Pública</t>
  </si>
  <si>
    <t>Disponer de una visión resumida sobre sobre el desempeño sectorial y principales parques; facilitar las labores de análisis, investigación y evaluación</t>
  </si>
  <si>
    <t>1. Coordinar reuniones entre las instituciones responsables.</t>
  </si>
  <si>
    <t>2. Realizar invitación a las empresas de zonas francas e invitados internacionales</t>
  </si>
  <si>
    <t>3. Confirmar la participación de las empresas de zonas francas invitadas.</t>
  </si>
  <si>
    <t>4. Coordinar reuniones entre las empresas que asistirá al B2B.</t>
  </si>
  <si>
    <t>5. Realizar jornada de reuniones entres las empresas que asistirán al B2B.</t>
  </si>
  <si>
    <t>6. Dar seguimiento a los B2B realizados.</t>
  </si>
  <si>
    <t>1. Planificar el programa de capacitación, junto a instituciones afines.</t>
  </si>
  <si>
    <t>2. Coordinar y organizar el plan de capacitación y formación.</t>
  </si>
  <si>
    <t>3. Enviar invitaciones a las empresas del sector.</t>
  </si>
  <si>
    <t>4. Elaborar informes de las capacitaciones realizadas y cantidad de participantes.</t>
  </si>
  <si>
    <t>SE REALIZARON  REVISIONES MENSUALES DE LOS PROCESOS DE COMPRAS, CUMPLIÉNDOSE CON LAS NORMAS PAUTADAS PARA ESTOS FINES</t>
  </si>
  <si>
    <t>SE REALIZARON REVISIONES MENSUALES DE ESTE PROCESO Y SE EJECUTARON ACCIONES QUE CONLLEVARON A FORTALECER LA GESTIÓN DE COBROS</t>
  </si>
  <si>
    <t>SE OBSERVARON LAS NORMAS DE CONTROL EN CADA MES</t>
  </si>
  <si>
    <t>SE LLEVARON A CABO REVISIONES SEMANALES CON LA FINALIDAD DE VIGILAR ESTE PROCESO.</t>
  </si>
  <si>
    <t>DEPARTAMENTO/DIVISIÓN/SECCION</t>
  </si>
  <si>
    <t>TESORERIA</t>
  </si>
  <si>
    <t>Programar y dirigir la recepcion, custodio y deposito de los valores monetarios perteneciente a la institución</t>
  </si>
  <si>
    <t>Recepcionar los ingresos producto de las venta  de servicios ofrecidos por la institución por medio a los puntos de venta, instalado en las diferntes cajas.</t>
  </si>
  <si>
    <t>Estas actividades son realizadas de manera cotidiana por nuestro personal a los ingresos recibidos en la insitucion.</t>
  </si>
  <si>
    <t>Recibos de Ingreso, Cuadre de Caja, reporte de ingresos, depositos.</t>
  </si>
  <si>
    <t>Que existan errores materiales en el deposito y registsro del ingreso</t>
  </si>
  <si>
    <t>Realizar una revision conciensuda de los recibos y cudre de ingreso diariamente, ademas  comparar y compartir las informaciones con las demas areas involucradas (Contabilidad, Servicio al Usuario y Depto. Administsrativo y financiero).</t>
  </si>
  <si>
    <t>Revisar y aprobar los servicios via LPB, confirmando que los montos corresponden al servicio ofrecido, y que los soportes anexo sean fidedignos.</t>
  </si>
  <si>
    <t>Revisar el cuadre y las operaciones diaria de  las cajas de la institucion.</t>
  </si>
  <si>
    <t>Gestionar con el area correspondiente la solución de cualquier inconveniente en el sistma de caja</t>
  </si>
  <si>
    <t>Asegurarnos de que el área de caja ofrece un servicio eficiente y eficáz a nuestros clientes y colaboradores</t>
  </si>
  <si>
    <t>Confirmar  que los montos recibidos vía depositos y transferencias directas por parte de nuestros clientes hayan entrado a la cuenta colectora y  que los mismos sean asignados en forma correcta en los estados bancarios</t>
  </si>
  <si>
    <t>Realizar arqueos de las diferntes cajas y cajas chicas de la institución</t>
  </si>
  <si>
    <t>Asegurar que los montos recibidos en las diferentes cajas sean depostiados de forma integra la cuenta colectora de la Institución</t>
  </si>
  <si>
    <t xml:space="preserve">Mantener actualizados los saldos de las cuentas </t>
  </si>
  <si>
    <t>Confirmación  registros contable de los ingresos y egresos</t>
  </si>
  <si>
    <t xml:space="preserve">Se revisan mensualmente los saldos de las cuentas presentadas en los estados financieros con el objetivo de confirmar que losl registros furon bien aplicados </t>
  </si>
  <si>
    <t>Relacion de ingresos, entradas de diario, auxiliares de cuentas.</t>
  </si>
  <si>
    <t>Que los saldos no reflejen la realidad financiera de la institucion.</t>
  </si>
  <si>
    <t>Aseguramiento de las revisiones de saldos, por medio de pruebas aritmeticas, cruce de informaciones, etc.</t>
  </si>
  <si>
    <t>Revisar los saldos de las cuentas que componen  los estados financieros (Estado de Situación, Estado de Resultados, Estado de Flujo de Efectivo, Estado de Cambio de Patrimonio, Ejecución presupuestaria)</t>
  </si>
  <si>
    <t>Realizar análisis de saldos de las cuentas a los fines  de observar su comportamiento y/o tendencias.</t>
  </si>
  <si>
    <t>Dar seguimiento a los anílisis e informar al Departamento Administrativos sobre las tendencias de las cuentas, a fin de que se tomen los correctivos de lugar.</t>
  </si>
  <si>
    <t xml:space="preserve">Confirmar  los pagos de cuotas realizados por los clientes vía depositos y transferencias en la cuenta colectora, según los  los estados bancarios </t>
  </si>
  <si>
    <t>Revisar las conciliaciones bancarias de la cuenta colectora, cuenta unica, cuenta disponibilidad institucional, cuenta cuota institucional, cuenta operativa.</t>
  </si>
  <si>
    <t>Revisar los proceso de compras y contrataciones de bienes y servicios de la institución</t>
  </si>
  <si>
    <t>Recibir y analizar los expedientes de compras (orden de compra y demás documentos)</t>
  </si>
  <si>
    <t xml:space="preserve">Revision de los expedientes de compra con el fin de informar oportunanamente culaquier error (numerico, de forma)  o inumplimiento con la Ley 340-06 de compras y contrataciones públicas. </t>
  </si>
  <si>
    <t>Ordenes de compras</t>
  </si>
  <si>
    <t>Que se incumpla con la ley de compas y con el debido proceso.</t>
  </si>
  <si>
    <t xml:space="preserve">Velar por el cumplimiento de la ley decompras y </t>
  </si>
  <si>
    <t>Confirmar las informaciones contenidas en las ordenes de compra</t>
  </si>
  <si>
    <t>Revisar la correcta codificación s/Clasificador del gasto</t>
  </si>
  <si>
    <t>Emitir nuestras considerarciones (recomendaciones y/o sugerencias) y correcciones</t>
  </si>
  <si>
    <t>Programar en coordinacion con el Departamento Administrativo y Financiero todas las erogaciones y/o pagos que realice la institucion (proveedores, empleados, y terceros), por cualquier medio de pago</t>
  </si>
  <si>
    <t>Calendarización de pagos a proveedores</t>
  </si>
  <si>
    <t>Se revisan todos los expedientes de pago, desde la solicitud, la orden de compra, la debida apropiacion presupuestaria, la cuenta presupuestarias, la disponibiidad de presupuestaria. Se realizan pruebas aritmeticas, se confirma las informaciones de DGII y TSS.</t>
  </si>
  <si>
    <t>Libramientos, cheques y transfererencias bancarias</t>
  </si>
  <si>
    <t>Que existan errores en la confeccion del medio de pago, que desvirtuen la honra del compromiso economico adquirido por el CNZF con el beneficioaro del pago.</t>
  </si>
  <si>
    <t>Revisar para fines de confirmacion de que los pagos corresponden con los compromisos adquiridos y que los mismos esten libre de errores.</t>
  </si>
  <si>
    <t>Revisión los expedientes de pagos a proveedores</t>
  </si>
  <si>
    <t>Revisión de pagos incentivos y otros a empleados</t>
  </si>
  <si>
    <t>Revisión de todas las cajas chicas</t>
  </si>
  <si>
    <t>Revisión de las nominas de la institucion</t>
  </si>
  <si>
    <t>Revisión transferencias nacionales e internacinales</t>
  </si>
  <si>
    <t>Fortalecer las Normas de Control Interno</t>
  </si>
  <si>
    <t>Aplicar las normas y los controles internos contenidos en las  NOBACI</t>
  </si>
  <si>
    <t>Aplicar los controles establecidos en las NOBACI</t>
  </si>
  <si>
    <t>Que no se cumpla con los controles establecido en la NOBACI</t>
  </si>
  <si>
    <t>Contribuir con la aplicación de los controles establecidos en las NOBACI</t>
  </si>
  <si>
    <t>Asumir y Aplicar las leyes y normas vigentes,  asi como las disposicones emanadas del Ministerio de Hacienda y/o de la Tesoreria Nacional.</t>
  </si>
  <si>
    <t>Consulta de la ley 567-05, reglamento y otras disposiciones a los fines de que la institucion cumpla con el marco legal establecido.</t>
  </si>
  <si>
    <t>Ley 567-05 y Resoluciones</t>
  </si>
  <si>
    <t>Que se incumpla con la ley 567-05 y las disposiones externas e interanas</t>
  </si>
  <si>
    <t>Aseguramiento de que se cumpla con ley de Tesoereria y las  disposiciones vigentes</t>
  </si>
  <si>
    <t>1.4. Establecer los controles para la correcta aplicación de los Sistemas de Administración Financiera del Estado y el Sistema Nacional de Control Interno</t>
  </si>
  <si>
    <t>1.Verificar y enviar al área correspondiente, la solicitud de información realizada por el ciudadano</t>
  </si>
  <si>
    <t>3.Revisar la información recibida y dar respuesta oportuna al ciudadano</t>
  </si>
  <si>
    <t>2.Verificar y organizar los documentos e informaciones recibidos para fines de publicación</t>
  </si>
  <si>
    <t>Informaciones del Sistema Nacional de Atención Ciudadana 311 gestionadas</t>
  </si>
  <si>
    <t>2.1. Estructurar e implementar un programa de promoción de inversiones y exportaciones, enfocado en países, mercados y empresas con amplio potencial de desarrollar negocios en la República Dominicana</t>
  </si>
  <si>
    <t>Oficina de acceso a la Información</t>
  </si>
  <si>
    <t xml:space="preserve">TESORERIA </t>
  </si>
  <si>
    <t>OFICINA DE  ACCESO A LA  INFORMACION</t>
  </si>
  <si>
    <t>CÓDIGO: MAT-PD-01</t>
  </si>
  <si>
    <t>CÓDIGO:MAT-PD-01</t>
  </si>
  <si>
    <t xml:space="preserve">Contribuir con la implementación de iniciativas para el fortalecimiento de la Logística y la facilitación del comercio en la República Dominicana </t>
  </si>
  <si>
    <t xml:space="preserve">1.Participar en reuniones mensuales generales del Clúster de Logística de la República Dominicana (CLRD) </t>
  </si>
  <si>
    <t>2.Apoyar al CLRD en los ejes de trabajo:                         e-commerce y desarrollo de nuevos negocios</t>
  </si>
  <si>
    <t>3. Recolectar, generar y difundir estadisticas de impacto de actividades logisticas de zona franca en la economía de la Rep. Dom.</t>
  </si>
  <si>
    <t>4. Participar en reuniones mensuales del Comité de Facilitación del Comercio</t>
  </si>
  <si>
    <t xml:space="preserve">Identificar nuevos prospectos de inversión con el anális de información con apoyo de inteligencia de mercados (Investment Map, Big Data, etc.) </t>
  </si>
  <si>
    <t>1. Capturar información estratégica sobre empresas con alto potencial para invertir en Zona Francas en RD</t>
  </si>
  <si>
    <t>2. Realizar y depurar listas de empresas actractivas para el país (según países y/o regiones de origen) utilizando el Investment Map</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</si>
  <si>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</si>
  <si>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</si>
  <si>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</si>
  <si>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</si>
  <si>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Realizar el seguimiento, registro y monitoreo de los indicadores económicos, competitivos, y laborales de la República Dominicana, así como de sus principales  competidores</t>
  </si>
  <si>
    <t>1. Revisión y actualización mensual de Matriz, según fuentes de información identificadas.</t>
  </si>
  <si>
    <t>Actualización de Matriz regional.</t>
  </si>
  <si>
    <t>2. Difusión de Matriz actualizada y/o indicadores específicos, según demanda de grupos de interés, previa autorización de la Dirección Ejecutiva</t>
  </si>
  <si>
    <t>Promover en el sector de zonas francas la producción sostenible y los proyectos de energía alternativa.</t>
  </si>
  <si>
    <t xml:space="preserve">1. Colaborar en el proyecto de EcoParques del MICM con auspicio del banco mundial, para la participación de los parques de zonas francas en el piloto </t>
  </si>
  <si>
    <t>2. Participar en reuniones periódicas del proyecto</t>
  </si>
  <si>
    <t>3. Participar en las capacitaciones y talleres.</t>
  </si>
  <si>
    <t xml:space="preserve">4. Elaborar informes de avances y resultados </t>
  </si>
  <si>
    <t>5. Presentar iniciativas que promuevan la inserción de energías alternativas y producció sostenible en las empresas acogidas bajo el regimén de zonas francas.</t>
  </si>
  <si>
    <t>Elaborar resúmenes trimestrales incluyendo las proyecciones sobre el comportamiento de las exportaciones y otras variables económicas de zona franca.</t>
  </si>
  <si>
    <t>1. Revisión mensual y trimestral de fuentes secundarias de información, basadas en datos directos y datos espejos (BCRD, USITC Dataweb, TradeMap y EuroSTAT)</t>
  </si>
  <si>
    <t>2. Procesamiento y análisis de datos obtenidos en fuentes indicadas</t>
  </si>
  <si>
    <t>3. Difusión de informes finales a usuarios y grupos de interés, previa autorización de la Dirección Ejecutiva</t>
  </si>
  <si>
    <t>Participacion en eventos internacionales relacionados con comercio exterior, competitividad y zonas francas</t>
  </si>
  <si>
    <t>Participación en eventos nacionales e internacionales relacionados con el comercio exterior, competitividad y zonas francas</t>
  </si>
  <si>
    <t xml:space="preserve">Empresas aprobadas </t>
  </si>
  <si>
    <t>Parques apronados</t>
  </si>
  <si>
    <t xml:space="preserve"> $-   0</t>
  </si>
  <si>
    <t>Fecha: 1 abril al 30 junio 2023</t>
  </si>
  <si>
    <t xml:space="preserve">Se realizaron visitas  a las diferentes empresas </t>
  </si>
  <si>
    <t>SI</t>
  </si>
  <si>
    <t>Darle soporte a las empresas en sus actividades</t>
  </si>
  <si>
    <t>Seguimiento a las empresas mediante el sistema LPB</t>
  </si>
  <si>
    <t>Recibir las solicitudes de los departamentos</t>
  </si>
  <si>
    <t>Gestionar los trámites de las solicitudes a las empresas, Inst. o depart.</t>
  </si>
  <si>
    <t>Vigilar los requisitos de la Carta Compromiso para lograr un crecimiento Institucional</t>
  </si>
  <si>
    <t>Solicitar sugerencias a los distintos departamentos</t>
  </si>
  <si>
    <t>Realización de informe trimestrales POA</t>
  </si>
  <si>
    <t xml:space="preserve"> Informes esporádicos de los parques</t>
  </si>
  <si>
    <t>Elaboración de informes  sobre resultados de los diferentes simulacros</t>
  </si>
  <si>
    <t xml:space="preserve">Brindar soporte técnico  de los servicios que ofrece el CNZFE a  las nuevas empresas instaladas de la zona norte, asi como a las ya instaladas </t>
  </si>
  <si>
    <t>1. Realizar visitas a las empresas</t>
  </si>
  <si>
    <t>2. Orientarlos sobre los procedimientos</t>
  </si>
  <si>
    <t>3. Darle seguimiento mediante el sistema LPB y   de acuerdo a la Carta Compromiso</t>
  </si>
  <si>
    <t>Dar seguimiento al desarrollo del Plan Operativo Anual,  soporte tecnico a los parques de Pto, Pta, Moca, Pisano, Tamboril y Caribbean, participar en los simulacros de desastre naturales</t>
  </si>
  <si>
    <t>Darle mas soporte tecnico y operativo a todos los departamentos de nuestra oficina Principal con la finalidad de minimizar tiempo de espera  optimizar todos los servicios solicitado y cumplir con la Carta Compromiso al Ciudadano</t>
  </si>
  <si>
    <t>Oficina Regional de Santiago</t>
  </si>
  <si>
    <t>Empresas aprobadas</t>
  </si>
  <si>
    <t>2.Gestionar  la  información solicitada, a través del departamento involucrado y  darle el seguimiento que corresponde</t>
  </si>
  <si>
    <t>3.Actualizar el Portal de Transparencia y validar las informaciones publicadas</t>
  </si>
  <si>
    <t>4.Elaboración de los   Informes (trimestrales, semestrales y anuales) de Solicitudes de Información presentada por los ciudadanos y enviar a la Máxima Autoridad</t>
  </si>
  <si>
    <t>1.Gestionar, con las áreas involucradas, las informaciones a ser colgadas en el Portal de Transparencia</t>
  </si>
  <si>
    <t>4.Socializar, con la maxima autoridad y el STAFF, los Reportes de Evaluación del Sub Portal de Transparencia</t>
  </si>
  <si>
    <t>Difundir y aplicar las disposiciones de la Tesoreria Nacional</t>
  </si>
  <si>
    <t>SERVICIOS  GENERALES</t>
  </si>
  <si>
    <t>COMPRAS Y CONTRATACIONES</t>
  </si>
  <si>
    <t>DEPARTAMENTO PLANIFICACIÓN Y DESARROLLO</t>
  </si>
  <si>
    <t>1 DE ENERO DE 2024</t>
  </si>
  <si>
    <t xml:space="preserve">Se celebraron tres (3) reuniones del Clúster  Logístico; Participación en tres (01) reunión del Comité Nacional de Facilitacion del Comercio
</t>
  </si>
  <si>
    <t xml:space="preserve">Se realizaron los perfiles de Oportunidades de los siguientes paises: Alemania, Emiratos Árabes Unidos, Estados Unidos; elaboración de informe de preferencias arancelarias de la República Dominicana.
</t>
  </si>
  <si>
    <t>Monitoreo al Proyecto de Ley de los Estados Unidos "Ley de las Américas” que beneficiarían a la Republica Dominicana en el programa de subvenciones para la manufactura de dispositivos y equipos médicos, y en el programa de subvenciones para la manufactura textil. Análisis de las propuestas legislativas de Estados Unidos Nos. H.RES.979 y H.R.1486 relacionadas a la industria del tabaco. Análisis de propuesa legislativa de Reino Unido que busca una prohibición gradual del tabaco. Análisis de Proyecto de Ley No. HJ RES.99 que busca modificar la Ley Federal de Alimentos, Medicamentos y Cosméticos (FDA, por sus siglas en inglés) para eximir a la industria del Cigarro Premium de ciertas regulaciones.</t>
  </si>
  <si>
    <t>Colaboración y apoyo al MICM en el Programa de Capacitación en Parques Ecoindustriales de la Organización de las Naciones Unidas para el Desarrollo Industrial (ONUDI)</t>
  </si>
  <si>
    <t>Realización de informe sobre: Ley de Alianza para las Americas; Informe sobre el desempeño de las exportaciones en 2023; Actualización de listado de tejidos y componentes en escaso abasto (short supply) Anexo 3.25 DR-CAFTA, a marzo 2023; Principales cambios arancelarios de las exportaciones de ZF en 7ma Enmienda del SA.; Elaboración de  lista de la oferta arancelaria para protocolo bilateral del Acuerdo con Uzbekistán, en el marco de la adhesión de ese país a la OMC; Notificación relativa a la Ley No. 8-90 sobre Fomento de Zonas Francas, en el periodo enero-diciembre de 2022; de conformidad con el Acuerdo sobre Subvenciones y Medidas Compensatorias de la OMC.</t>
  </si>
  <si>
    <t>Monitorear la ejecución del presupuesto anual institucional</t>
  </si>
  <si>
    <t>1. Elaborar informe trimestral de ejecución presupuestaria</t>
  </si>
  <si>
    <t>2. Remitir informe al equipo directivo</t>
  </si>
  <si>
    <t>3. Elaborar informe trimestral de las metas físicas-financieras del presupuesto anual para subportal de transparencia gubernamental</t>
  </si>
  <si>
    <t>4. Remitir informe a la OAI para carga en el subportal</t>
  </si>
  <si>
    <t>5. Carga informe trimestral metas fisicas-financieras, y las causas de las desviaciones</t>
  </si>
  <si>
    <t>Sensibilización en Equidad de Género y Responsabilidad social</t>
  </si>
  <si>
    <t>1. Solicitar charlas de orientación</t>
  </si>
  <si>
    <t>Monitorear los planes de riesgos de desastres/de preservación y conservación del medio ambiente.</t>
  </si>
  <si>
    <t>2. Realizar los encuentros necesarios.</t>
  </si>
  <si>
    <t>3. Diseño y aplicación de encuesta de medición de impacto</t>
  </si>
  <si>
    <t>Fomentar la equidad de género en los planes, programas y proyectos</t>
  </si>
  <si>
    <t xml:space="preserve">No tener control de las actividades a realizar por cada departamento de la institución.  </t>
  </si>
  <si>
    <t>Que no se ejecute lo presupuestado</t>
  </si>
  <si>
    <t xml:space="preserve">Retraso en carga de evidencia </t>
  </si>
  <si>
    <t>Actualizar el Indicador Organización del Trabajo</t>
  </si>
  <si>
    <t>Gestión y envío de notas de prensa</t>
  </si>
  <si>
    <t>Crecimiento de las redes sociales</t>
  </si>
  <si>
    <t>1. Recibir las solicitudes de los departamentos.</t>
  </si>
  <si>
    <t>2. Gestionar de inmediato los trámites de las solicitudes a las empresas, Institución o departamento.</t>
  </si>
  <si>
    <t>3. Vigilar todos los requisitos de nuestra Carta Compromiso con el Ciudadano para lograr un crecimiento Institucional.
4. Solicitar sugerencias a los distintos</t>
  </si>
  <si>
    <t>4. Solicitar sugerencias a los distintos deptos.</t>
  </si>
  <si>
    <t>1. Realización de informe trimestrales POA</t>
  </si>
  <si>
    <t>2. Informes esporádicos de los parques.</t>
  </si>
  <si>
    <t>Mantener actualizado el Indicador sobre el Índice de Uso TIC e Implementación de Gobierno Electrónico</t>
  </si>
  <si>
    <t>Gestionar el mantenimiento de la infraestructura TIC</t>
  </si>
  <si>
    <t>Programacion de la Ejecucion.</t>
  </si>
  <si>
    <t>2. Registrar la Programacion trimestral de las  Metas  Financieras del presupuesto en el SIGEF.</t>
  </si>
  <si>
    <t>4.Colaborar en la elaboracion del  informe de la evaluacion de la ejecucion trimestralmente, para la DIGEPRES, en coordinacion con el analista asignado de calidad del gasto presupuestario en DIGEPRES.</t>
  </si>
  <si>
    <t>5. Dar seguimeniento al cumplimiento de los indicadores de medicion IGPS, en coordinacion con el Dpto. de Planificacion.</t>
  </si>
  <si>
    <t>6. Digitar la ejecucion fisica trimestral, en la fecha establecida por la DIGEPRES, junto al Dpto. de Planificacion.</t>
  </si>
  <si>
    <t>Ejecucion presupuestaria</t>
  </si>
  <si>
    <t>La programacion se registra en los primeros 15 dias mes  en que inicia el proximo  trimestre.</t>
  </si>
  <si>
    <t xml:space="preserve">La Digepres dispone de la guia-procedimiento para el monitoreo de la ejecucion del prsupuesto </t>
  </si>
  <si>
    <t xml:space="preserve">La Digepres dispone de la guia-procedimiento para el monitoreo de la ejecucion del presupuesto </t>
  </si>
  <si>
    <t>Al momento,  se ha regularizado trimestralmente los avisos de debitos, solo pendiente el ultimo mes del trimestre.</t>
  </si>
  <si>
    <t>Las modificaciones presupuestarias se realizaron por modificaciones en el Pacc.</t>
  </si>
  <si>
    <t xml:space="preserve">5.Realizar Encuesta de Satisfaccion de Usuarios OAI </t>
  </si>
  <si>
    <t xml:space="preserve">1.Indagar sobre la denuncia, queja o sugerencia del ciudadano </t>
  </si>
  <si>
    <t xml:space="preserve">2. Responder a la denuncia queja o sugerencia del ciudadano </t>
  </si>
  <si>
    <t xml:space="preserve">3. Cerrar el caso en el sistema de administracion digital </t>
  </si>
  <si>
    <t>1- Recopilar informaciones de las áreas.</t>
  </si>
  <si>
    <t>2- Actualizar el portal de Datos Abiertos</t>
  </si>
  <si>
    <t>Vericadas y enviadas al área correspondiente, la solicitud de información realizada por el ciudadano</t>
  </si>
  <si>
    <t>Gestionada  la  información solicitada, a través del departamento involucrado y  dado el seguimiento que corresponde</t>
  </si>
  <si>
    <t>Revisada la información recibida y respondida oportunamente  al ciudadano</t>
  </si>
  <si>
    <t>Elaborados los Informes de Solicitudes de Información presentada por los ciudadanos y enviadas a la MAE</t>
  </si>
  <si>
    <t xml:space="preserve">Realizadas las Encuestaa de Satisfaccion de Usuarios OAI </t>
  </si>
  <si>
    <t>Gestionadas con las áreas involucradas, las informaciones colgadas en el Portal de Transparencia</t>
  </si>
  <si>
    <t>Verificados y organizados los documentos e informaciones recibidos para fines de publicación</t>
  </si>
  <si>
    <t>Actualizado el Portal de Transparencia y validadas las informaciones publicadas</t>
  </si>
  <si>
    <t>Socializados con la MAE y el STAFF, los Reportes de Evaluación del Sub Portal de Transparencia</t>
  </si>
  <si>
    <t>Indaciones sobre denuncias, queja o sugerencia del ciudadano realizadas.</t>
  </si>
  <si>
    <t xml:space="preserve">Respondidas las denuncias quejas o sugerencias del ciudadano </t>
  </si>
  <si>
    <t xml:space="preserve">Cerrados los casos en el sistema de administracion digital </t>
  </si>
  <si>
    <t>Recopiladas las informaciones de las áreas</t>
  </si>
  <si>
    <t xml:space="preserve">Requerimientos de información del ciudadano gestionado
</t>
  </si>
  <si>
    <t xml:space="preserve">Sub Portal de Transparencia Institucional actualizado
</t>
  </si>
  <si>
    <t>Portal Datos Abiertos Actualizado</t>
  </si>
  <si>
    <t>Diseñar e imprimir las carpetas y folletos promocionales.</t>
  </si>
  <si>
    <t>Coordinar, diseñar e imprimir material promocional a exhibir y entregables en ferias y misiones comerciales en los cuales participe la institución.</t>
  </si>
  <si>
    <t>Dar seguimiento a empresas con potencial de instalarse en el país.  Difusión de material promocional a estas empresas contactadas.</t>
  </si>
  <si>
    <t>Identificar y coordinar la participación en ferias internacionales relacionadas con sectores con potencial de crecimiento.</t>
  </si>
  <si>
    <t>Visitar empresas y coordinar reuniones con empresas de interés, durante la participación en eventos internacionales</t>
  </si>
  <si>
    <t>Brindar seguimiento a las empresas contactadas en las distintas actividades en las cuales participe el Departamento de Promoción.</t>
  </si>
  <si>
    <t>Remitir información y procedimiento para la clasificación de nuevas empresas.</t>
  </si>
  <si>
    <t>1. Recibir solicitudes de visitas de inversionistas extranjeros.</t>
  </si>
  <si>
    <t>3. Realizar una presentación de los beneficios de la ley 8-90 y ventajas de instalarse en RD.</t>
  </si>
  <si>
    <t>4. Dar seguimiento a la solicitud de instalación de la empresa.</t>
  </si>
  <si>
    <t>5. Dar asistencia en proceso de instalación de la empresa.</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</si>
  <si>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</si>
  <si>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</si>
  <si>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</si>
  <si>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</si>
  <si>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Promover la instalación de  nuevas empresas, sobre todo las pertenecientes a los sectores con mayor potencial de crecimiento en el país, como es el caso de Dispositivos Médicos, Componentes Eléctricos y Electrónica, Logística, Textil, Calzados, Servicios de Apoyo a Negocios (Call Centers &amp; BPO´s) </t>
  </si>
  <si>
    <t>Facturar el material solicitado por los departamentos</t>
  </si>
  <si>
    <t>Llevar el control del consumo mensual por departamento</t>
  </si>
  <si>
    <t>Dar mantenimiento al ascensor</t>
  </si>
  <si>
    <t>Dar mantenimiento a extintores</t>
  </si>
  <si>
    <t>Dar mantenimeinto Sistema Incendio Data Center</t>
  </si>
  <si>
    <t>Dar mantenimiento a los aires acondicionados</t>
  </si>
  <si>
    <t>Fumigar periódicamente las instalaciones</t>
  </si>
  <si>
    <t xml:space="preserve">Entregar diariamente los vehiculos al Depto. De Seguridad </t>
  </si>
  <si>
    <t>SE ELABORARON RUTAS DE DISTRIBUCION E INFORMES MENSUALES</t>
  </si>
  <si>
    <t>COMITE DEL SISTAP</t>
  </si>
  <si>
    <t>Capacitar al personal sobre el seguro de riesgos laborales en coordinación con el IDOPPRIL</t>
  </si>
  <si>
    <t>Listado de asistencia</t>
  </si>
  <si>
    <t>Poca asitencia del personal del CNZFE</t>
  </si>
  <si>
    <t>Motivar la asistencia a las charlas</t>
  </si>
  <si>
    <t>Capacitacion impartida con exito a los miembros del SISTAP</t>
  </si>
  <si>
    <t>COMITE SISTAP</t>
  </si>
  <si>
    <t>Producto PEI</t>
  </si>
  <si>
    <t>3. Elaboración Cuadros y Gráficos</t>
  </si>
  <si>
    <t>4. Elaboración de Contenido</t>
  </si>
  <si>
    <t>5. Elaboración de índice</t>
  </si>
  <si>
    <t>3. Elaboración de cuadros sectoriales y geográficos con valores de comercio</t>
  </si>
  <si>
    <t>4. Comparación interanual de data de comercio, por sectores</t>
  </si>
  <si>
    <t>Elaboración perfiles económicos: país, sectoriales, parques y empresas.</t>
  </si>
  <si>
    <t>1. Se recibe el requerimiento</t>
  </si>
  <si>
    <t>4. se estructura, revisa y entrega</t>
  </si>
  <si>
    <t>Que no se acopie el dato de manera oportuna</t>
  </si>
  <si>
    <t>Realizados los perfiles económicos
Evaluado, registrado y presentado en formato de tablas los datos 
Remitidos los datos</t>
  </si>
  <si>
    <t>TECNOLOGIAS DE LA INFORMACION Y LA COMUNICACION</t>
  </si>
  <si>
    <t>División de Elaboración de Informes Técnicos</t>
  </si>
  <si>
    <t>ELABORACION INFORMES TECNICOS</t>
  </si>
  <si>
    <t>Información incompleta para completar informe</t>
  </si>
  <si>
    <t>QUE SE REALICEN COMPRAS DE ARTICULOS Y PAGOS DE VIATICOS QUE NO ESTEN DEBIDAMENTE SOPORTADOS GENERANDO PAGOS INCORRECTOS Y COMPRAS NO NECESARIAS O QUE PUEDEN REALIZARSE BAJO OTRA MODALIDAD</t>
  </si>
  <si>
    <t>AUMENTO DE LOS RIESGOS EN LAS OPERACIONES CONTABLES Y FINANCIERAS</t>
  </si>
  <si>
    <t>DESABASTECIMIENTO DE LOS ARTICULOS NECESARIOS QUE IMPIDAN PODER CUMPLIR CON LO REQUERIDO POR LOS DEPARTAMENTOS.  DESPERDICIO DE LOS MATERIALES GASTABLES</t>
  </si>
  <si>
    <t>NO CONTAR CON UNA INFRAESTRUCTURA ADECUADA PARA BRINDAR LOS SERVICIOS REQUERIDOS POR NUESTROS USUARIOS</t>
  </si>
  <si>
    <t>ENFRENTARNOS CON ALGUNA CATÁSTROFE Y NO ESTAR CUBIERTOS</t>
  </si>
  <si>
    <t>NO DISPONER DE RECURSOS PARA SUPLIR EL REQUERIMIENTO/ QUE SE EXCEDA DE LO QUE ESTÁ PERMITIDO ADQUIRIR</t>
  </si>
  <si>
    <t>NO DISPONER DE RECURSOS PARA SUPLIR EL REQUERIMIENTO / ALMUERZO DE MALA CALIDAD</t>
  </si>
  <si>
    <t>NO DISPONER DE RECURSOS PARA SUPLIR EL REQUERIMIENTO</t>
  </si>
  <si>
    <t>LA NO REMISIÓN A TIEMPO DE LAS INFORMACIONES / NO TENER FONDOS PROGRAMADOS PARA UNA EJECUCION ESPECIFICA</t>
  </si>
  <si>
    <t>PACC - NORMATIVAS ACTUALES-MEMORANDUN DIRECCIÓN EJECUTIVA</t>
  </si>
  <si>
    <t>ESTADOS FINANCIEROS, RELACIÓN INVENTARIO, INFORMES ARQUEOS</t>
  </si>
  <si>
    <t>FACTURAS/LIBRAMIENTO</t>
  </si>
  <si>
    <t>ORDEN DE COMPRA/FACTURAS/PRESUPUESTO/EXPEDIENTES</t>
  </si>
  <si>
    <t>ORDEN DE COMPRA/PRESUPUESTO INSTITUCIONAL/CORREOS ELECTRONICOS/ENCUESTA</t>
  </si>
  <si>
    <t>LIBRAMIENTO/FACTURA/ PRESUPUESTO/SOLICITUD</t>
  </si>
  <si>
    <t>PRESUPUESTO INSTITUCIONAL / PACC</t>
  </si>
  <si>
    <t>LLEVAR AL COMITÉ DE COMPRAS SOLO LOS PROCESOS DE COMPARACION DE PRECIOS EN ADELANTE, PARA LA ADQUISICION DE BIENES Y SERVICIOS  DE NUESTRA INSTITUCION.  EN LO REFERENTE A LAS COMPRAS MENORES Y DEBAJO DEL UMBRAL,  SOMETERLO A LA EVALUACIÓN DEL DEPARTAMENTO ADMINISTRATIVO, SEGÚN INDICA LA LEY CREADA PARA ESTOS FINES</t>
  </si>
  <si>
    <t>SE REALIZÓ LO SIGUIENTE:  1. SOLICITUD AL DEPTO, DE ESTADISTICAS POSIBLES EMPRESAS PARA COBROS.  2. SOLICITUD COLABORACIÓN DEPTO. ZF Y PAR;QUES PARA CONTACTO EMPRESAS SIN COMUNICACIÓN.  3. ENVIO MENSAJEROS A LAS DIFERENTES EMPRESAS PARA VERIFICAR FISICAMENTE SU ESTATUS</t>
  </si>
  <si>
    <t xml:space="preserve">1. SE PROCEDIÓ A SOLICITAR CONTRATO PARA ADQUISICIÓN ARREGLOS DE FLORES Y CORONAS DE FLORES.  2. SE SOLICITÓ CONTRATO PARA MANTENIMIENTO VEHÍCULOS.  3. SE SOLICITÓ CONTRATO PARA ADQUISICIÓN REFRIGERIO EN REUNIONES VARIAS. </t>
  </si>
  <si>
    <t>1. REVISIONES DE ESTADOS FINANCIEROS, 2. INVENTARIO SEMESTRALES,  3. ARQUEOS DE CAJAS MENSUALES,  4. REVISIONES ÓRDENES DE COMPRAS</t>
  </si>
  <si>
    <t>1. REVISION DEL INVENTARIO FISICO Y EJECUCION DEL INVENTARIO SEMESTRAL DE MATERIALES VS INVENTARIO DIGITAL.  2. RESPONSABILIZAR A UNA PERSONA PARA RETIRAR Y CONTROLAR LOS MATERIALES DE LIMPIEZA</t>
  </si>
  <si>
    <t>1. INCLUSIÓN FUMIGACION OFICINA SANTIAGO. 2. INCLUSION MANTENIMIENTO DATA CENTER INSTITUCION.  3. CONTRATACION PARA MANTENIMIENTOS DE EQUIPOS.   4. CONTROL LIMPIEZA BAÑOS</t>
  </si>
  <si>
    <t>SEGUIMIENTO A LAS RENOVACIONES DE LAS POLIZAS</t>
  </si>
  <si>
    <t>1. REVISIÓN POR EXPEDIENTE DE LAS LISTAS DE LIBROS</t>
  </si>
  <si>
    <t>1. INCLUSIÓN EN PRESUPUESTO INSTITUCIONAL.  2. SEGUIMIENTO A CALIDAD MEDIANTE ENCUESTAS Y CORREOS ELECTRONICOS</t>
  </si>
  <si>
    <t>1. INCLUSIÓN EN PRESUPUESTO INSTITUCIONAL.  2. ELABORACIÓN DOCUMENTACIÓN LOS DIAS 1ERO. DE CADA MES</t>
  </si>
  <si>
    <t xml:space="preserve">1. SOLICITUD A TIEMPO DE LAS NECESIDADES DEPARTAMENTALES / </t>
  </si>
  <si>
    <t xml:space="preserve"> 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</si>
  <si>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5. </t>
  </si>
  <si>
    <t>1.Capacitacion del personal.                   2. Optimizacion de los sistemas.</t>
  </si>
  <si>
    <t>1. Falta de capacitacion del usuario.                          2. Problemas en el sistema            3.  incumplimiento en la fecha de presentacion.</t>
  </si>
  <si>
    <t>1.Capacitacion del personal.                   2. Optimizacion de los sistemas.                        3. Entrega a tiempo de las informaciones.</t>
  </si>
  <si>
    <t xml:space="preserve">    1. Solicitar los fondos de manera oportuna,.   2.. Contar con un sistema mas eficiente y actualizado.</t>
  </si>
  <si>
    <t>1. Que las partidas ejecutadas, no estén contempladas en el presupuesto.           2. No exista justificacion para el desvio en la ejecucion.   3. No registro de las partidas de ingresos devengados.</t>
  </si>
  <si>
    <t>Informe impresión carpetas</t>
  </si>
  <si>
    <t>Solicitud impresión y/o copia material impreso</t>
  </si>
  <si>
    <t>Informes de seguimiento participación en eventos internacionales.  Correos de seguimientos; remisión oportunidades comerciales.</t>
  </si>
  <si>
    <t xml:space="preserve">Registro, agenda o imágenes de participación en actividades </t>
  </si>
  <si>
    <t>Informe de Participación MD&amp;M West 2024.</t>
  </si>
  <si>
    <t>Informes de seguimiento participación en eventos.  Informes mensuales Departamento de Promoción</t>
  </si>
  <si>
    <t>Informes mensuales Departamento de Promoción</t>
  </si>
  <si>
    <t>Informes mensuales Departamento de Promoción.  Agenda de visitas.</t>
  </si>
  <si>
    <t xml:space="preserve">Registro MD&amp;M West 2024 y Medica 2024. </t>
  </si>
  <si>
    <t>Informe de Participación MD&amp;M West 2024</t>
  </si>
  <si>
    <t>Presupuesto no autorizado o falta de recursos.    Imposibilidad de participar en eventos internacionales por razones de pandemia u otras.</t>
  </si>
  <si>
    <t>No interés o falta de contactos en las ferias y actividades participantes. Imposibilidad de participar en eventos internacionales por razones de pandemia u otras.</t>
  </si>
  <si>
    <t>Falta de seguimiento a las empresas contactadas.  Imposibilidad de participar en eventos internacionales por razones de pandemia u otras.</t>
  </si>
  <si>
    <t>Reporte de sistema.</t>
  </si>
  <si>
    <t>5.1. Verificar la fechas de la resolucion de clasificación de la empresa
5.2. Informar mediante comunicación a las empresas la fecha en que le corresponde solicitar la Evaluación Técnica, Legal y Operativa
5.3. Evaluación de solicitud.
5.4.  Emitir documento.</t>
  </si>
  <si>
    <t xml:space="preserve">Seguimiento de las fechas que corresponda realizacion de evaluacion técnica, legal y operativa.
</t>
  </si>
  <si>
    <t>Realizar Levantamiento de fechas</t>
  </si>
  <si>
    <t>CÓDIGO: FSPOA-P&amp;D-01</t>
  </si>
  <si>
    <t>CIGCN</t>
  </si>
  <si>
    <t>Estrategia para  fomentar  los valores en el personal institucional</t>
  </si>
  <si>
    <t>Comisión de Integridad Gubernamental y Cumplimiento Normativo (CIGCN)</t>
  </si>
  <si>
    <t>1 DE ENERO DE 2025</t>
  </si>
  <si>
    <t>Suministro Materiales de oficina y Limpieza</t>
  </si>
  <si>
    <t xml:space="preserve">Entregar los materiales </t>
  </si>
  <si>
    <t xml:space="preserve">MANTENIMIENTO DE EQUIPOS E INFRAESTRUCTURA </t>
  </si>
  <si>
    <t>Dar mantenimiento a las plantas eléctricas</t>
  </si>
  <si>
    <t>Realizar la pintura general</t>
  </si>
  <si>
    <t>Adquirir plantas ornamentales para ambientación</t>
  </si>
  <si>
    <t>Realizar las limpiezas diarias de la institución</t>
  </si>
  <si>
    <t>MODERNIZACIÓN AREAS DE LA INSTITUCIÓN</t>
  </si>
  <si>
    <t>Instalar sistema contra incendio</t>
  </si>
  <si>
    <t>Adecuar sistema eléctrico</t>
  </si>
  <si>
    <t>Instalar sistema de cámara para Santiago</t>
  </si>
  <si>
    <t>Remodelar Cocina 5to. Nivel</t>
  </si>
  <si>
    <t>Organizar área suministro / Almacén</t>
  </si>
  <si>
    <t>DISTRIBUCION DE CORRESPONDENCIA Y TRANSPORTE TÉCNICOS E INVERSIONISTAS</t>
  </si>
  <si>
    <t>Elaborar la ruta diaria  de los choferes evaluando los requerimientos de los diferentes departamentos para optimizar los recursos.</t>
  </si>
  <si>
    <t xml:space="preserve">Realizar reportes mensuales de viajes </t>
  </si>
  <si>
    <t>MANTENIMIENTO  FLOTILLA DE VEHICULOS</t>
  </si>
  <si>
    <t>Realizar los mantenimientos preventivos de los vehículos</t>
  </si>
  <si>
    <t>Realizar los mantenimientos correctivos de los vehiculos</t>
  </si>
  <si>
    <t>Renovar los marbetes de placa</t>
  </si>
  <si>
    <t>Renovar los seguros de vehículos</t>
  </si>
  <si>
    <t>Adquiirir  vehículos</t>
  </si>
  <si>
    <t>SE REALIZARON DESPACHOS SEMANALES MEDIANTE FORMULARIO DE CONTROL Y  REPORTES MENSUALES</t>
  </si>
  <si>
    <t xml:space="preserve">REALIZAMOS  EL MANTENIMIENTO DEL ASCENSOR,  DE LOS AIRES ACONDICIONADOS Y PLANTAS ELECTRICAS, AL IGUAL QUE LA FUMIGACION EN O.P. Y REGIONAL SANTIAGO.  </t>
  </si>
  <si>
    <t xml:space="preserve">  ESTE TRABAJO ESTA PAUTADO PARA REALIZARSE EN EL 2DO. Y 3ER. TRIMESTRE DEL 2025.  EN CUANTO AL SISTEMA CONTRA INCENDIO,  TENEMOS QUE ESPERAR CONCLUIR CON LA PARTE ELECTRICA.</t>
  </si>
  <si>
    <t>SE REALIZAN INSPECCIONES  Y MANTENIMIENTOS MENSUALES.  LA RENOVACION DE LOS MARBETES Y SEGUROS SON PARA EL 4TO. TRIMESTRE</t>
  </si>
  <si>
    <t>El proceso se subió con 3 vehículos, dos vehiculos tipo sub y otro todo terrero,  pero no tuvimos ofertantes para el vehículo todo terreno.  Solo se compraron dos vehiculos.</t>
  </si>
  <si>
    <t>REVISION DEL INVENTARIO FISICO Y EJECUCION DEL INVENTARIO SEMESTRAL DE MATERIALES VS INVENTARIO DIGITAL</t>
  </si>
  <si>
    <t xml:space="preserve">PACC.  </t>
  </si>
  <si>
    <t>NO TENER LAS AREAS ACONDICIONADAS PARA SATISFACER LOS REQUERIMIENTOS DE NUESTROS SERVIDORES Y VISITANTES</t>
  </si>
  <si>
    <t>SEGUIMIENTO A LAS NECESIDADES SEGÚN LAS DETECCION DE MEJORAS</t>
  </si>
  <si>
    <t>INFORMES MENSUALES</t>
  </si>
  <si>
    <t>QUE VISITAS DE INSPECCION O RUTAS CON INVERSIONISTAS NO SE REALICEN, QUE LAS COMUNICACIONES NO LLEGUEN A TIEMPO A SU LUGAR DE DESTINO</t>
  </si>
  <si>
    <t>PREPARACION DE UNA AGENDA SEMANAL SEGÚN REQUERIMIENTOS RECIBIDOS</t>
  </si>
  <si>
    <t>FORMULARIO CONTROL MANTENIMIENTO E INSPECCIONES VEHICULOS.   ARCHIVO CONTROL MANTENIMIENTOS REALIZADOS.  PACC, PRESUPUESTO, PLAN DE MANTENIMIENTO</t>
  </si>
  <si>
    <t>QUE NO SE DISPONGA DE MEDIOS DE TRANSPORTE IDONEOS PARA BRINDAR SERVICIOS A NUESTROS INVERSIONISTAS Y COLABORADORES</t>
  </si>
  <si>
    <t>SEGUIMIENTO  A LAS INSPECCIONES Y MANTENIMIENTOS DE LOS VEHICULOS.  Y COORDINACIÓN CON EL AREA DE COMPRAS Y PRESUPUESTO PARA SU EJECUCIÓN</t>
  </si>
  <si>
    <t>QUE NO SE DISPONGA DE MEDIOS DE TRANSPORTE MODERNOS PARA BRINDAR COMODIDAD A INVERSIONISTAS</t>
  </si>
  <si>
    <t>SEGUIMIENTO A ASIGNACION PRESUPUESTARIA Y PERMISOS CORRESPONDIENTES</t>
  </si>
  <si>
    <t>Elaboración de Documentos Legales</t>
  </si>
  <si>
    <t>1.Recibir la solicitud de elaboración de contrato y/o resoluciones.</t>
  </si>
  <si>
    <t xml:space="preserve">1.En este trimestre fueron recibidos cinco (5) expedientes para elaboración de contratos, y fueron deibidamente realizados cada uno, de los cuales ,reposan en nuestros archivo un ejemplar.
2. En estre primer trimestre solo fue celabra una (1) sesion ordinaria del Consejo Directivo, y fue realiza el acta correspondiente.
</t>
  </si>
  <si>
    <t>1. Realizar registros de los contratos, adendas  o acuerdos, según aplique.</t>
  </si>
  <si>
    <t>1. Realizamos el registro en la Contraloria General de la República de los cinco (5) realizados en este treimestre (cabe destacar que no recibimos solicitud para la elaboracion de adendas o acuerdos). 
2. Dimos estricto cumplimiento al seguimiento de los contratos registrados, hasta que los mismo fueran aprobados por la CGR y emitidas las debidas certificaciones..</t>
  </si>
  <si>
    <t>2. Dar seguimiento al registro.</t>
  </si>
  <si>
    <t>Recibimos cuatro (4) solicitudes de eleboracion  de proyectos de decretos (2 para la creación de nuevos parques, 1 modificacion de area y 1 para un cambio de nombre de la operadora) los cuales furos realizos cada uno y depositados en la Consultoria Jurídica del PE, a la fecha la Consultoria ha  emitido un decrecto, aun esperamos por los faltantes, a los cuales realizamos seguimiento continuo.</t>
  </si>
  <si>
    <t>Realizamos oportunamente cada uno de los procedimeintos establecidos para el cumplimiento de la noma, incluyendo los informes mensalues correspondientes a los indicadores, asi como los informes de gestion de riesgo.</t>
  </si>
  <si>
    <t>Registro de Contratos en sistema TRE</t>
  </si>
  <si>
    <t>Elaboración de borradores y anteproyectos de  decretos que esten dentro del ambito de la aplicación de la Ley Núm. 8-90.</t>
  </si>
  <si>
    <t>Emisión de  Carta de No Objeción (certificaciones) a empresas o parques de zonas francas</t>
  </si>
  <si>
    <t>2. Revisar que el expediente cumpla con los requerimientos establecidos.</t>
  </si>
  <si>
    <t>3. Elaborar los anteproyectos.</t>
  </si>
  <si>
    <t>4. Remitir al Director ejecutivo para la aprobación y firma de la carta de remisión de los borradores.</t>
  </si>
  <si>
    <t>5. Remitir a la Consultoría jurídica del P.E. las resoluciones con los borradores de decretos.</t>
  </si>
  <si>
    <t>6. Dar seguimiento.</t>
  </si>
  <si>
    <t>1. Recibir las resoluciones para la elaboración de los proyectos de decreto, ya sean para la creación de nuevos parques de zonas francas o para la modiifcación de los ya creados.</t>
  </si>
  <si>
    <t>2- Evaluar expediente de solicitud del servicio, que cumpla con las condiciones y requisitos establecidos en las normativas, de lo contrario, enviar mensaje al usuario solicitante.</t>
  </si>
  <si>
    <t>3- Asignar al tecnico el expediente para la elaboración de la certificación, si procede.</t>
  </si>
  <si>
    <t>4. Asegurar los requerimientos de calidad en la prestación de los servicios.</t>
  </si>
  <si>
    <t>5. Remitir al Director para aprobación, dar seguimiento a firma.</t>
  </si>
  <si>
    <t>6. Llevar un control de las evidencias de las solicitudes trabajadas.</t>
  </si>
  <si>
    <t>7. Tabulación de datos.</t>
  </si>
  <si>
    <t>8. Generar informes.</t>
  </si>
  <si>
    <t xml:space="preserve">1- Recibir expediente mediante el sistema LPB. </t>
  </si>
  <si>
    <t>2.Gestionar  firmar y legalización los contratos.</t>
  </si>
  <si>
    <t>3.Redacción de las actas correspondientes a las reuniones celebradas por el Consejo Directivo.</t>
  </si>
  <si>
    <t>$-</t>
  </si>
  <si>
    <t>Dar seguimiento a las eventualidades que se presenten en los diferentes parques y empresas.</t>
  </si>
  <si>
    <t xml:space="preserve"> COMPRAS INSTITUCIONALES</t>
  </si>
  <si>
    <t>Velar por el cumplimiento de las Leyes,  Reglamentos, Decretos y Circulares  elaborados para fines de Compras y Contrataciones Públicas</t>
  </si>
  <si>
    <t>PROCESO DE FACTURACION Y FLUJO DE INGRESO</t>
  </si>
  <si>
    <t>Dar seguimiento al cobro en empresas de acuerdo a su facturación</t>
  </si>
  <si>
    <t>FONDO VIATICOS Y CAJA CHICA</t>
  </si>
  <si>
    <t>Supervisar que  las erogaciones realizadas mediante las caja chica cumplan con lo establecido en las normas que la regula.</t>
  </si>
  <si>
    <t>SE REALIZARON REVISIONES SEMANALES CON LA FINALIDAD DE QUE LAS EROGACIONES DEL MISMO SEAN ACORDE A LAS NORMATIVAS DISPUESTAS PARA ESTOS FINES.</t>
  </si>
  <si>
    <t xml:space="preserve"> NORMAS DE CONTROL INTERNO</t>
  </si>
  <si>
    <t>Supervisar el cumplimiento de la NOBACI en las gestiones institucionales</t>
  </si>
  <si>
    <t>PROCESO DE SUMINISTRO</t>
  </si>
  <si>
    <t>Velar por el control del consumo mensual institucional</t>
  </si>
  <si>
    <t>MANTENIMIENTO FISICO DE LOS ESPACIOS, MOBILIARIOS Y TRANSPORTE</t>
  </si>
  <si>
    <t xml:space="preserve">Supervisar mantenimiento de los equipos institucionales </t>
  </si>
  <si>
    <t xml:space="preserve">SE REALIZARON MANTENIMIENTOS MENSUALES E INSPECCIONES REGULARES.  </t>
  </si>
  <si>
    <t>Supervisar mantenimiento de  la flotilla de vehiculos</t>
  </si>
  <si>
    <t xml:space="preserve"> PÓLIZAS DE SEGUROS</t>
  </si>
  <si>
    <t xml:space="preserve">Supervisar el pago de las pólizas de seguros de la institución </t>
  </si>
  <si>
    <t>Se realizaron las renovaciones en el mes de febrero 2025 de las pólizas de incendio, fidelidad y lineas aliadas.  En septiembre 2025 renovaremos la de los vehículos</t>
  </si>
  <si>
    <t xml:space="preserve"> SUBSIDIO EDUCATIVO INSTITUCIONAL</t>
  </si>
  <si>
    <t>Adquirir los  útiles escolares para hijos de colaboradores de nuestra institución</t>
  </si>
  <si>
    <t>Este proceso está pautado para ejecutarse el 3er. Trimestre</t>
  </si>
  <si>
    <t xml:space="preserve"> ALMUERZO INSTITUCIONAL</t>
  </si>
  <si>
    <t>Supervisar el  almuerzo institucional para  colaboradores de nuestra institución</t>
  </si>
  <si>
    <t>Se supervisó las entregas diarias del almuerzo al personal de la institución con facturación mensual</t>
  </si>
  <si>
    <t>COMBUSTIBLE INSTITUCIONAL</t>
  </si>
  <si>
    <t>Supervisar el   combustible para personal técnico, flotilla de la  institución</t>
  </si>
  <si>
    <t>Se realizaron las entregas mensuales a los destinatarios</t>
  </si>
  <si>
    <t>PRESUPUESTO DEL AÑO 2026</t>
  </si>
  <si>
    <t xml:space="preserve">Supervisar que el Presupuesto Institucional se realice cumpliendo con las normativas dispuestas. </t>
  </si>
  <si>
    <t>Esta tarea está planificada para ejecutarse el 3er. Trimestre</t>
  </si>
  <si>
    <t>Gestión de Medios de Comunicación</t>
  </si>
  <si>
    <t>Gestión de la Comunicación Digital</t>
  </si>
  <si>
    <t xml:space="preserve">Proceso de recertificación de la Normativa para la Gestión de las Redes Sociales en los medios Gubernamentales NORTIC: E1 2022 </t>
  </si>
  <si>
    <t>Elaboración del Plan de Comunicaciones 2025-2026</t>
  </si>
  <si>
    <t>Elaboración mensual del calendario editorial de redes sociales y la creación de campañas digitales</t>
  </si>
  <si>
    <t xml:space="preserve">Durante este periodo se envió una  nota de prensa sobre la primera reunión de Consejo Directivo, donde se aprobaron  nuevas empresas y parques de zonas francas. </t>
  </si>
  <si>
    <t>La División de Comunicaciones se encuentra completando el proceso de documentación  requerido para la certificación.</t>
  </si>
  <si>
    <t>Se elaboró el nuevo Plan de Comunicaciones 2025-2026, el cual tiene como objetivo fortalecer la visibilidad de la institución en los canales de comunicación tradicionales y digitales, así como, facilitar una comunicación abierta y cercana.</t>
  </si>
  <si>
    <t>La División de Comunicaciones realizó la elaboración mensual del calendario de contenido para las redes sociales, en este calendario se incluyeron las siguientes campañas digitales: ¨Amor por las zonas francas¨, ¨Sostenibilidad en Acción¨, ¨Conoce nuestros Subsectores claves¨.</t>
  </si>
  <si>
    <t>Las redes sociales del CNZFE continuan exhibiendo un crecimiento sostenido, principalmente en la cuenta de Instagram, la cual se destaca como la cuenta lider al alcanzar 600 nuevos seguidores en el primer trimestre de este año, al pasar de 12,020 a 12,600, asimismo en termino de interacción y alcance ha continuado creciendo. En cuanto en Facebook y X, no se ha registrado un crecimiento significativo, pero si la fidelización de los usuarios.</t>
  </si>
  <si>
    <t>No aplica</t>
  </si>
  <si>
    <t>Resolución de clasificación de empresas pertenecientes a la cadena textil, confección, fabricación de calzados y manufactura de cuero bajo la Ley No. 56-07</t>
  </si>
  <si>
    <t>Fueron evaluadas las documentaciones legales y tecnicas que soportan las solicitude de permiso de clasificación. Ademas, fue solicitada la colaboracion del departamento juridico.</t>
  </si>
  <si>
    <t xml:space="preserve">Fueron supervisados cada una de las instalaciones donde operarán las empresas a las que se les otorgó el permiso de operación y realizados los informes de visita. </t>
  </si>
  <si>
    <t>Fueron generadas, firmadas y entregadas las resoluciones a sus respectivos beneficiarios.</t>
  </si>
  <si>
    <t>Autotización de solicitudes de exoneración de materias primas, maquinarias y equipos de las empresas amparadas en la Ley No. 56-07 en VUCE</t>
  </si>
  <si>
    <t>Las solicitudes presentadas han sido procesadas satisfactoriamente.
El 100% de las solicitudes presentadas han sido evaluadas y respondidas dentre del plaza todas las que no presentaron incumplimientos de los usuarios.</t>
  </si>
  <si>
    <t>La División Regulación Textiles, Calzados y Manufactura de Pieles ha gestionado satisfactoriamente las distirntas solicitudes de informacion y/o asistencia de los usurios.</t>
  </si>
  <si>
    <t>Evlauación de cumplimiento Resolución 06-2023-A sobre aspectos  técnicos, legales y operativos de empresas pertenecientes a la cadena textil, confección, fabricación de calzados y manufactura de cuero bajo la Ley No. 56-07</t>
  </si>
  <si>
    <t>1. Evaluación Técnica, Legal y Operativa de empreasas Ley 56-07.</t>
  </si>
  <si>
    <t>La División Regulación Textiles, Calzados y Manufactura de Pieles ha gestionado satisfactoriamente las distirntas solicitudes de evaluación de los aspectos técnicos, legales y operativos</t>
  </si>
  <si>
    <t>Reporte de solicitudes del Sistema LPB
Resolución de clasificación.</t>
  </si>
  <si>
    <t xml:space="preserve">1.1.1 Que no se verifique la autenticidad de los documentos requeridos o que los documentos suministrados correspondan a empresas con actividad no permitida.
1.1.2 Que se omitan documentos y se procese la solicitud sin los mismos.
1.2.1 Que no se lleve a cabo la visita de supervisión de acuerdo al plazo establecido o no se realice.
1.2.2 Que se omitan informaciones relevantes en el informe.
1.2.3 Que no se elabore y presente informe técnico ante consejo directivo.
1.3.1 Que se cometan errores de digitación de las informaciones de la empresa.
1.3.2 Que no se genere en plazo establecido.
</t>
  </si>
  <si>
    <t>Definición clara de los requisitos para la recepción de solicitudes de este tipo.
Asistencia tecnica previa, para comunicarle los detalles d elos requisitos.
 de Revisión constantemente del proceso de registro y realizar las mejoras de lugar.
Procesos responsabilizados.</t>
  </si>
  <si>
    <t>Reporte de gestión  de plataforma VUCCE</t>
  </si>
  <si>
    <t xml:space="preserve">2.1.1 Que los documentos adjuntos no estén actualizados en la solicitud.
2.1.2 Que no verifique la existencia del documento adjunto en la solicitud.
2.2.1 No aprobar solicitud dentro del plazo establecido.
</t>
  </si>
  <si>
    <t>Reporte de asistencia.</t>
  </si>
  <si>
    <t>4.1.1 Que llamadas y correos no sean contestadas o ignoradas.
4.1.2 Que no se le respuesta a la solicitud.
4.1.3 Técnico no desconozca la información que debe suministrar y  entrega de información equivocada.</t>
  </si>
  <si>
    <t>Reuniones intradepartamentales
Correo de socialización de informaciones actualizadas
Entrenamiento sobre la plataforma de registro de asistencia</t>
  </si>
  <si>
    <t>13. Gestionar la infraestructura tecnológica</t>
  </si>
  <si>
    <t>Cumplir con las politicas, normas y procedimientos TIC establecidas.</t>
  </si>
  <si>
    <t>Mejorar la Infraestructura técnologica de la institución.</t>
  </si>
  <si>
    <t>Mejorar la seguridad de la Información</t>
  </si>
  <si>
    <t>Brindar servicios de calidad a nuestros usuarios</t>
  </si>
  <si>
    <t>Incrementar la automatizacion de trámites de la institución</t>
  </si>
  <si>
    <t>Cumplir con el Índice de Uso TIC e Implementación de Gobierno Electrónico (iTicGe).</t>
  </si>
  <si>
    <t>Fueron revisadas las políticas y procedimientos TIC con el equipo y no se han realizado actualizaciones. Esto con el objetivo de asegurar que estén alineados en un 100% con las mejores prácticas y normativas vigentes.</t>
  </si>
  <si>
    <t>De acuerdo a los informes de las divisiones del departamento se evidencia que se realizaron las adquisiciones y/o actualizaciones planificadas en el PACC para el trimestre.  Así como la realización del mantenimiento preventivo y correctivo de los usuarios de la institución establecidos en los procedimientos.</t>
  </si>
  <si>
    <t>De acuerdo a los informes de las divisiones del departamento se evidencia que las políticas de seguridad fueron cumplidas según están establecidas. De igual manera, se evidencia que hemos realizado intercambios de información con el  Centro Nacional de Ciberseguridad (CNCS) como lo establece el acuerdo firmado 31-03-2023.</t>
  </si>
  <si>
    <t>De acuerdo a los informes de las divisiones del departamento se evidencia que los servicios  de soporte tecnico requeridos por los usuarios de la institución, mensualmente, fueron satisfechos.</t>
  </si>
  <si>
    <t>Coordinar con la Ventanilla Unica de Comercio Exterior (VUCE) y con el Consejo Nacional de Competitividad (Ventanilla de Zonas Francas y Parques Industriales del Programa Burocracia Cero) la incorporación de más trámites en dichas plataformas.</t>
  </si>
  <si>
    <t>No se han realizado actualizaciones</t>
  </si>
  <si>
    <t>Desconocimiento de cambios en las politicas, normas y procedimientos</t>
  </si>
  <si>
    <t>Ningunas</t>
  </si>
  <si>
    <t>Solicitudes de ordenes de compras y/o servicios remitidas por las divisiones de Operaciones TIC y Administración de Servicios TIC</t>
  </si>
  <si>
    <t>Ausencia de presupuesto</t>
  </si>
  <si>
    <t>Intercambio de información con el CNCS.</t>
  </si>
  <si>
    <t>Informes mensuales División de Operaciones TIC y vigencia del acuerdo</t>
  </si>
  <si>
    <t>Informe de Mesa de Servicios remitida por la Division de Administración de Servicios TIC</t>
  </si>
  <si>
    <t>Informes no realizados</t>
  </si>
  <si>
    <t>Informe sobre trámites en línea</t>
  </si>
  <si>
    <t>Indicador iTicGe, formulario sometido y requerimientos realizados a responsables remitidos por la división de Desarrollo e Implementación de Sistemas</t>
  </si>
  <si>
    <t>Fecha: 30/06/2023</t>
  </si>
  <si>
    <t>Garantizar el desarrollo y actualización de los sistemas institucionales</t>
  </si>
  <si>
    <t>Fueron completadas todas las solicitudes de los usuarios en la mesa de ayuda y se puso en el pacc la contratación de un desarrolador senior.</t>
  </si>
  <si>
    <t>Requerimientos completados en la mesa de ayuda.</t>
  </si>
  <si>
    <t>Pérdida de data del sistema.</t>
  </si>
  <si>
    <t>Se solicitaron las recertificaciones de los nortic A2 y nortic A3, asi como los avances en tema de innovación</t>
  </si>
  <si>
    <t>Informes y Ranking del Indicador</t>
  </si>
  <si>
    <t>Cambios de Analista asignado</t>
  </si>
  <si>
    <t>Cumplir con las normas Básicas de Control Interno</t>
  </si>
  <si>
    <t>Se realizaron todos los requerimientos de NOBACI</t>
  </si>
  <si>
    <t>Actualizaciones remitidas a Div. Planificación sobre NOBACI y Sistema de Gestión de Calidad bajo la Norma ISO 9001:2015</t>
  </si>
  <si>
    <t>Cumplir con el Sistema de Gestion Integrado</t>
  </si>
  <si>
    <t xml:space="preserve">Se le agregaron las nortivas  impactan al proceso de desarrollo e actualizacion de sistemas </t>
  </si>
  <si>
    <t>Dar cumplimiento del pilar de innovación de ITICGE</t>
  </si>
  <si>
    <t xml:space="preserve">Fue creada la politica de innovacion y  la conformacion del comite de innovacion </t>
  </si>
  <si>
    <t>Actualizaciones remitidas OGTIC</t>
  </si>
  <si>
    <t>Falta de presupuesto o responsable no implementó requerimiento.</t>
  </si>
  <si>
    <t>Innovación: Automatización de trámites a través del programa Burocracia Cero</t>
  </si>
  <si>
    <t>Procesos de compra realizados</t>
  </si>
  <si>
    <t>Resistencia al uso de la firma digital y llenado de encuesta.</t>
  </si>
  <si>
    <t>Gestionar los incidentes y requerimientos TIC de los usuarios de la institución</t>
  </si>
  <si>
    <t>Todos los casos reportados por nuestros usuarios fueron atendidas y cerradas satisfactoriamente en nuestra plataforma de mesa de serivicios TIC.</t>
  </si>
  <si>
    <t>Reporte emitido mensualmente al departamento de TIC, asi como también a planificación y desarrolo</t>
  </si>
  <si>
    <t>Incidentes/requerimientos no reportados
-Incidente/requerimiento mal formulado.
- Ausencia de retroalimentación entre las  partes(Usuario y técnico)</t>
  </si>
  <si>
    <t>Renovar el servicio de Portafirmas Gubernamental</t>
  </si>
  <si>
    <t xml:space="preserve">La renovación en este caso consistirá en agregar al contrato una adenda ya que aún tenemos disponibles firmas para todo el año. Este docuemento esta en su fase final en departamento jurídico para ser firmado por nuestra Máxima Autoridad. </t>
  </si>
  <si>
    <t>Contrato modificado y firmado por ambas partes.</t>
  </si>
  <si>
    <t>Retraso en solicitud de renovacion, no programación de recursos, retraso en revision contrato por parte de jurídico</t>
  </si>
  <si>
    <t>Gestionar adquisición equipo tecnológico</t>
  </si>
  <si>
    <t>Se realizaron la solicitud junto a los TDR para la adquisición de equipos TIC para usuarios nuestros. Como peritos evaluamos 20 propuestas y ya compra elegió los proveedores a adjudicarles los bienes. Pendiente entrega de equipos  por parte de proveedores</t>
  </si>
  <si>
    <t>Solicitud de compra y TDR, orden de compra</t>
  </si>
  <si>
    <t>Retraso en proceso de compra</t>
  </si>
  <si>
    <t>Se llevo a cabo el mantenimiento preventivo a equipos de TIC utilizado por los usuarios finales. Los usuarios firmaron formulario de recepción del mantenimiento</t>
  </si>
  <si>
    <t>Cronograma definido, formulario firmado.</t>
  </si>
  <si>
    <t>Cronograma no ejecutado acorde a lo planificado.</t>
  </si>
  <si>
    <t>Administración de Servicios TIC</t>
  </si>
  <si>
    <t xml:space="preserve">Desarrollo e Implementación de Sistemas </t>
  </si>
  <si>
    <t>6. Sistema de gestión de calidad, antisoborno y cumplimiento normativo</t>
  </si>
  <si>
    <t>Dar seguimiento y en los casos requeridos aprobar las solicitudes de servicios de EM, CNO y VML en la plataforma VUCE</t>
  </si>
  <si>
    <t>Implementación de la Carta Compromiso al Ciudadano (CCC)</t>
  </si>
  <si>
    <t>Aplicar Encuesta de Satisfacción de Calidad de los servicios</t>
  </si>
  <si>
    <t xml:space="preserve">Durante el 1er. Trimestre se tramitaron 8,747 servicios y se recibieron 200 correspondencias para un total de 8,947.
</t>
  </si>
  <si>
    <t>En el 1er. Trimestre se tramitaron por VUCE:
EX: 7425, VML: 442, CNO: 482 = 7,875</t>
  </si>
  <si>
    <t xml:space="preserve">Durante el 1er. Trimestre se realizaron un total de 189 asistencias, principalmente sobre como realizar tramites por VUCE.
</t>
  </si>
  <si>
    <t>Se realizó la encuesta que determina cuales son los atributos que prefieren nuestros usuarios.</t>
  </si>
  <si>
    <t>El departamento ha realizado oportunamente el registro y digitalización, asi como la entrega del 100% de los servicios y comunicaciones a los usuarios correspondientes en el periodo julio-septiembre, para un total de 5,576</t>
  </si>
  <si>
    <t>Se realizó un taller en el MAP, en donde nos enseñaron el nuevo método a utilizar, a través de una plataforma.</t>
  </si>
  <si>
    <t>Recibir y registrar solicitudes que no cumplan los requisitos establecidos</t>
  </si>
  <si>
    <t>Retraso en tramitación de solicitudes</t>
  </si>
  <si>
    <t>Incumplimiento en tiempo de respuesta.
Suministro de información errada o incompleta.</t>
  </si>
  <si>
    <t>Que no se realicen los reportes de control en los plazos establecidos.</t>
  </si>
  <si>
    <t>Incumplimiento del plazo establecido.</t>
  </si>
  <si>
    <t>División Operaciones TIC</t>
  </si>
  <si>
    <t>Gestionar licencias para infraestructura y usuarios</t>
  </si>
  <si>
    <t>Se renovaron 3 Licencias en este trimestre, Trellix - Antivirus, Forcepoint - Filtrado correo y Suite de Adobe</t>
  </si>
  <si>
    <t>Informe de Licencias  renovadas</t>
  </si>
  <si>
    <t>Gestionar la seguridad TIC</t>
  </si>
  <si>
    <t>Se actualizo la Matriz de accesos, 4 Personas Nuevas, 1 moviemiento de personal y 3 Salidas de personal</t>
  </si>
  <si>
    <t xml:space="preserve">Matriz de Accesos </t>
  </si>
  <si>
    <t xml:space="preserve">Que  recursos humanos no envie el correo autorizando la vinculacion o desvincuacion de usuario </t>
  </si>
  <si>
    <t>Se creo el cronograma de mantenimeintos. 
Ademas se  realizaron todos los Mantenimientos  Programados en el cronograma.
Se gestionaron lascopias de respaldo de los sistemas y aplicaciones de la institución, todoel trimestre</t>
  </si>
  <si>
    <t>Cronograma Mantenimientos 
Informe de Respaldos registrados en mesa de ayuda.
Informe de Mantenimientos registrados en mesa de ayuda</t>
  </si>
  <si>
    <t>Fallos en el cronograma</t>
  </si>
  <si>
    <t>Se implementaron variose Servicios con Centro nacional de ciber seguridad</t>
  </si>
  <si>
    <t>Infome de Implementacion de CSIRT</t>
  </si>
  <si>
    <t xml:space="preserve">Incompatibilidad para implementar una solucion </t>
  </si>
  <si>
    <t>Realizar la planificación estratégica y presupuestaria del departamento</t>
  </si>
  <si>
    <t xml:space="preserve">Se dio seguimiento al PoA y los acuerdos de desempeño del Trimestre
</t>
  </si>
  <si>
    <t>Poa de Seguimiento,
Seguimiento Acuerdo de desempeno</t>
  </si>
  <si>
    <t>Actualizar el Indicador Organización de la Función de RRHH</t>
  </si>
  <si>
    <t>Aplicación nuevo método de evaluacion: Logro de Metas y Competencias, Monitoreo del acuerdo de desempeño</t>
  </si>
  <si>
    <t>Actualizar el Indicador Gestión del Empleo</t>
  </si>
  <si>
    <t>Actualización del Acta Constitutiva del Comité Mixto de Seguridad y Salud en el Trabajo en la Administracion Publica (SISTAP)</t>
  </si>
  <si>
    <t>División de Brigadas: Brigadista de Evacuación y Contra  Incendio, Brigadista de Primeros Auxilios, Brigadista de Comunicaciones</t>
  </si>
  <si>
    <t>Propuesta Plan Integral de Seguridad y repuesta a Emergencias</t>
  </si>
  <si>
    <t xml:space="preserve">Capacitacion impartida con exito a 55 colabodores </t>
  </si>
  <si>
    <t>Nuevo listado de colaboradores brigadista electo voluntariamente</t>
  </si>
  <si>
    <t xml:space="preserve">Envío por correo  y entregado fisicamente a miebros del comité SISTAP  y brigadistas </t>
  </si>
  <si>
    <t>Que no sea autorizado o devuelto por el MAP</t>
  </si>
  <si>
    <t>Estar en contacto permanente con los las autoridades a cargo</t>
  </si>
  <si>
    <t>Listado de asistencia reunion comité de SISTAP</t>
  </si>
  <si>
    <t>Que no acepten la postulacion al cargo voluntario</t>
  </si>
  <si>
    <t xml:space="preserve">Motivarlo a que las tecnicas aprendidas salvan vida </t>
  </si>
  <si>
    <t>Correo enviado y entregado fisicamente, evidencia listado de asitencia a reunion del comité</t>
  </si>
  <si>
    <t>Que no cumpla con los requisitos de regulaciones nacionales e internacionalee.</t>
  </si>
  <si>
    <t>Actulizacion de algunos acapites para robustecer el contenido</t>
  </si>
  <si>
    <t>Formular Plan Estratégico Institucional PEI 2025-2028</t>
  </si>
  <si>
    <t>1. Elaborar convocatoria a los grupos de interés para participación en la formulación del PEI.</t>
  </si>
  <si>
    <t>2. Compilar informaciones de grupos de interés y estudios económicos, sociales y ambientales del sector.</t>
  </si>
  <si>
    <t>3. Diseño de objetivos, estrategias, indicadores y metas</t>
  </si>
  <si>
    <t>4. Remisión del PEI al MEPYD para revisión y/o aprobación</t>
  </si>
  <si>
    <t>5. Socialización de PEI aprobado con las partes interesadas.</t>
  </si>
  <si>
    <t>Plan de Acción META RD 2036</t>
  </si>
  <si>
    <t>1. Participar en las mesas sectoriales del sector público y privado para la definición de las prioridades del Plan Meta RD 2036</t>
  </si>
  <si>
    <t xml:space="preserve">2. Elaborar los informes de las acciones ejecutadas </t>
  </si>
  <si>
    <t>Resideño de estructura organizativa</t>
  </si>
  <si>
    <t>1. Solicitar propuesta áreas</t>
  </si>
  <si>
    <t xml:space="preserve">2. Elaborar documento de justificación </t>
  </si>
  <si>
    <t>3. Remitir al MAP</t>
  </si>
  <si>
    <t>4. Dar seguimiento hasta el final</t>
  </si>
  <si>
    <t>Mantener actualizado el Sub-indicador Gestión y Calidad de Servicios en el SISMAP</t>
  </si>
  <si>
    <t>1. Revisar el autodiagnóstico realizado el año anterior</t>
  </si>
  <si>
    <t>2. Realizar los cambios en el autodiagnóstico de acuerdo al Plan de Mejora</t>
  </si>
  <si>
    <t>3. Realizar reuniones con el Comité de Calidad para discutir el autodiagnóstico</t>
  </si>
  <si>
    <t>4. Remitir al MAP el autodiagnóstico actualizado</t>
  </si>
  <si>
    <t>5. Remitir informe y plan de mejora CAF para carga en el SISMAP</t>
  </si>
  <si>
    <t>Cumplimiento con las Normas Básicas de Control Interno (Ley Núm.10-07) y el Índice de Control Interno (ICI)</t>
  </si>
  <si>
    <t>1. Revisar el cumplimiento de los requerimientos  para proceder con la actualización correspondiente.</t>
  </si>
  <si>
    <t>2. Efectuar reunión de seguimiento con las áreas involucradas y analista asignado CGR</t>
  </si>
  <si>
    <t>3. Cargar documentos actualizados, aprobados y consensuados.</t>
  </si>
  <si>
    <t xml:space="preserve">4. Cumplimiento Normas Basicas de Control Interno </t>
  </si>
  <si>
    <t xml:space="preserve">5. Dar seguimiento al Cumplimiento Normas de 2do. Grado </t>
  </si>
  <si>
    <t xml:space="preserve">6. Dar seguimiento a las Devoluciones de Contratos </t>
  </si>
  <si>
    <t xml:space="preserve">7. Devolución de Archivos de Nóminas Tramitados </t>
  </si>
  <si>
    <t xml:space="preserve">8. Cumplimento Indicador de Gestión Presupuestaria </t>
  </si>
  <si>
    <t>9. Cumplimiento del POA Institucional</t>
  </si>
  <si>
    <t xml:space="preserve">10. Informe de Cierre de operaciones Contables </t>
  </si>
  <si>
    <t xml:space="preserve">11. Manejo de Cajas Chicas  </t>
  </si>
  <si>
    <t>Cumplimiento con el Sistema de Gestión de Calidad bajo la Norma ISO 9001:2015</t>
  </si>
  <si>
    <t>1. Elaborar programa de auditoria interna y socializar con los involucrados</t>
  </si>
  <si>
    <t>2. Ejecución de la Auditoría Interna</t>
  </si>
  <si>
    <t xml:space="preserve">3. Aplicación de mejoras </t>
  </si>
  <si>
    <t>4. Realizar Reunión de Revisión por la Dirección al SGI</t>
  </si>
  <si>
    <t>4. Coordinar la auditoría externa con la empresa certificadora para la Re-Certificación</t>
  </si>
  <si>
    <t>1. Impartir charlas para sensibilización cuidado medio ambiente y cambio climático</t>
  </si>
  <si>
    <t>2. Identificar instituciones para intercambiar buenas prácticas</t>
  </si>
  <si>
    <t>4. Realizacion de actividades de Responsabilidad social: Jornada de reforestación y Limpieza de costas</t>
  </si>
  <si>
    <t>2. Cooperar en actividades de responsabilidad social en conjunto con el CIGCN y Comité Medio Ambiente: Jornada de reforestación y limpieza de costas</t>
  </si>
  <si>
    <t xml:space="preserve">3. Realizar encuesta semestral de percepción </t>
  </si>
  <si>
    <t>4. Elaborar informes, POA trimestral y Encuesta Semestral.</t>
  </si>
  <si>
    <t>Imprevistos en los lineamientos del sector público
No disponibilidad de recursos</t>
  </si>
  <si>
    <t>Retraso en la elaboración del plan de acción</t>
  </si>
  <si>
    <t>Retraso en remisión de propuesta</t>
  </si>
  <si>
    <t xml:space="preserve">Desconocimiento de la Metodología CAF           </t>
  </si>
  <si>
    <t>Retraso en la carga de los reportes requeridos
Errores en los documentos cargados</t>
  </si>
  <si>
    <t>Resistencia en las áreas a auditar</t>
  </si>
  <si>
    <t>Reprogramación por agenda institucional ocupada</t>
  </si>
  <si>
    <t>No disponibilidad de recursos. Reprogramación de actividades por agenda institucional y por  no disponibilidad de institución encargada de impartir charla.</t>
  </si>
  <si>
    <t>PEI aprobado y socializado</t>
  </si>
  <si>
    <t>Informes trimestrales de ejecución del presupuesto realizado y socializado</t>
  </si>
  <si>
    <t>Porcentaje de cumplimiento</t>
  </si>
  <si>
    <t>No. De cambios aplicados</t>
  </si>
  <si>
    <t>No. de Actualizaciones del Sismap</t>
  </si>
  <si>
    <t>Porcentaje de cumplimiento en el ICI</t>
  </si>
  <si>
    <t>No. De auditorías realizadas</t>
  </si>
  <si>
    <t>Certificación del SGI</t>
  </si>
  <si>
    <t>No. De acciones implementadas</t>
  </si>
  <si>
    <t>No. De charlas y talleres impartidos</t>
  </si>
  <si>
    <t>No. De actividades celebradas</t>
  </si>
  <si>
    <t>No. de actividades de promoción sobre equidad de género y responsabilidad social realizadas</t>
  </si>
  <si>
    <t>R1.1. Aumentada la evaluación de los programas, políticas y proyectos institucionales</t>
  </si>
  <si>
    <t>R.1.2.Delimitado los niveles de jerarquías institucionales y la distribución de las funciones</t>
  </si>
  <si>
    <t>R1.4. Asegurado el Sistema de Control Interno</t>
  </si>
  <si>
    <t>1.5. Asegurado el Sistema Integrado de Gestión Calidad, Antisoborno y Cumplimiento Normativo</t>
  </si>
  <si>
    <t>1.6. Fortalecidas las competencias del talento humano</t>
  </si>
  <si>
    <t>Fortalecimiento de la Estructura Organizativa</t>
  </si>
  <si>
    <t>Indicador SISMAP actualizado</t>
  </si>
  <si>
    <t>Sistema de Administración y Control Interno fortalecido</t>
  </si>
  <si>
    <t xml:space="preserve">Sistema de Gestión Integrado Calidad, Antisoborno y Cumplimiento Normativo </t>
  </si>
  <si>
    <t>Fortalecimiento de la Gestión integral de riesgos de desastres y cambio climático fortalecida</t>
  </si>
  <si>
    <t>Cultura de integridad.</t>
  </si>
  <si>
    <t xml:space="preserve">2. Crear campaña institucional de sensibilización y promoción transversal de los valores  institucionales  por una cultura de integridad. </t>
  </si>
  <si>
    <t xml:space="preserve">3. Talleres la implementación de mecanismos de inducción sobre integridad a los nuevos servidores.
	</t>
  </si>
  <si>
    <t>Ausencia de los actores o miembros.</t>
  </si>
  <si>
    <t>Gestionar la seguridad física y tecnológica</t>
  </si>
  <si>
    <t>1. Recibida base de datos del Censo 2024</t>
  </si>
  <si>
    <t>2. Revisada   base del Censo</t>
  </si>
  <si>
    <t xml:space="preserve">6.Ensamble, revisión y remisión </t>
  </si>
  <si>
    <t>Elaborar Informe Estadístico del sector del año 2024</t>
  </si>
  <si>
    <t>1. Recibida base de empleos del mes a trabajar</t>
  </si>
  <si>
    <t>2. Elaborados cuadros y gráficos sectoriales y regionales</t>
  </si>
  <si>
    <t>3. Comparación interanual y datos mes anterior</t>
  </si>
  <si>
    <t>4.  Comentar</t>
  </si>
  <si>
    <t>5. Remisión al encargado</t>
  </si>
  <si>
    <t>Elaborar informes de actualización de empleos en las empresas del sector</t>
  </si>
  <si>
    <t>1. Requerimiento área rentada a cada operador: producción, oficinas, otras</t>
  </si>
  <si>
    <t>2. Registro información</t>
  </si>
  <si>
    <t>3. Comparación con últimos registros</t>
  </si>
  <si>
    <t>3. Informe y remisión</t>
  </si>
  <si>
    <t>Actualización área de naves ocupadas</t>
  </si>
  <si>
    <t>1. Se recibe base mensual empleos y exportación</t>
  </si>
  <si>
    <t>2. Verificación de base</t>
  </si>
  <si>
    <t>3. Estructuración en formato definido</t>
  </si>
  <si>
    <t>4. Se cargan las bases</t>
  </si>
  <si>
    <t>Mantenimiento DashBoard de Zonas Francas</t>
  </si>
  <si>
    <t>2. Consultas bases de datos en la web</t>
  </si>
  <si>
    <t>3. Revisión, selección y agrupación de datos</t>
  </si>
  <si>
    <t>1. Actualizada la base del comercio 2025, mensual</t>
  </si>
  <si>
    <t>2. Incorporación variables sectoriales y geográficas</t>
  </si>
  <si>
    <t xml:space="preserve">5. Remisión de informe </t>
  </si>
  <si>
    <t>Informes sobre el desempeño exportador 2025</t>
  </si>
  <si>
    <t>1. Identificada base de empresas vigentes del mes correspondiente</t>
  </si>
  <si>
    <t>2. Creación de link en Google Forms</t>
  </si>
  <si>
    <t>3. Envío del link a las empresas</t>
  </si>
  <si>
    <t>3. Seguimiento a las recepciones y pendientes</t>
  </si>
  <si>
    <t>5. Preparación y envío base de empleos recibida</t>
  </si>
  <si>
    <t>Creación base de datos censo mensual de empleos 2025</t>
  </si>
  <si>
    <t>95%. Retrazos proceso validación datos inversión</t>
  </si>
  <si>
    <t>Realizados y remitidos enero y febrero</t>
  </si>
  <si>
    <t>14 parques, empresas, provincias y regiones</t>
  </si>
  <si>
    <t xml:space="preserve">Informes elaborados </t>
  </si>
  <si>
    <t>Reportes remitidos</t>
  </si>
  <si>
    <t>Bases en la plataforma</t>
  </si>
  <si>
    <t>Informes entregados</t>
  </si>
  <si>
    <t>Bases entregadas</t>
  </si>
  <si>
    <t>Que no se reciba la base del Censo dentro del plazo
Que no se elaboren todos los cuadros y gráficos dentro del plazo</t>
  </si>
  <si>
    <t>Operadores no remitan la información
No se valide la información</t>
  </si>
  <si>
    <t>Que las bases no estén disponibles en la fecha programada</t>
  </si>
  <si>
    <t>Que no se elaboren dentro del plazo programado y/o solicitado</t>
  </si>
  <si>
    <t>Que no se obtenga la base</t>
  </si>
  <si>
    <t>Que se acopie un porcentaje bajo</t>
  </si>
  <si>
    <t>5. Remisión de informe</t>
  </si>
  <si>
    <t>Sección de Captura y Analisis de Datos</t>
  </si>
  <si>
    <t xml:space="preserve">CAPTURA Y ANALISIS DE DATOS </t>
  </si>
  <si>
    <t xml:space="preserve">3. Realizar las operaciones de compras de bienes y adquisicion de servicios a traves del Sistema de Compras y Contrataciones Publicas, asi como dar seguimiento a aquellas ordenes pendientes de recepcion. </t>
  </si>
  <si>
    <t>Diseño y publicación del Plan Anual de Compras y Contrataciones 2025</t>
  </si>
  <si>
    <t>1.Capacitacion del personal.                       
2. Optimizacion de los sistemas.                        
3. Entrega a tiempo de las informaciones.</t>
  </si>
  <si>
    <t>Fortalecido el seguimiento de los planes, programas y proyectos institucionales</t>
  </si>
  <si>
    <t>CONSEJO NACIONAL DE ZONAS FRANCAS DE EXPORTACIÓN</t>
  </si>
  <si>
    <t>INFORME SEGUIMIENTO DEL PLAN OPERATIVO ANUAL 2025</t>
  </si>
  <si>
    <t>Indicador SISMAP Actualizado</t>
  </si>
  <si>
    <t>Sistema de Administración y Control Interno fortalecimiento</t>
  </si>
  <si>
    <t>Sistema de Gestión Integrado Calidad, Antisoborno y Cumplimiento Normativo</t>
  </si>
  <si>
    <t>Fortalecimiento de la Gestión Integral de Riesgos, de desastres y Cambios Climaticos</t>
  </si>
  <si>
    <t>Fomento de la Cultura de Equidad de Genero</t>
  </si>
  <si>
    <t>Fortalecimiento de la Identidad Institucional del Talento Humano</t>
  </si>
  <si>
    <t xml:space="preserve">Mantenimiento Infraestructura fisica </t>
  </si>
  <si>
    <t xml:space="preserve">Gestionar la infraestructura Tecnologica </t>
  </si>
  <si>
    <t xml:space="preserve">Permisos de Operación para empresas de zonas francas </t>
  </si>
  <si>
    <t xml:space="preserve">Autorizacion de Ampliacion y/o construcción de parques de zonas francas </t>
  </si>
  <si>
    <t xml:space="preserve">Creación de encadenamientos productivos </t>
  </si>
  <si>
    <t>2.1. Estudio de inteligencia comercial para la inserción de los subsectores productivos de zonas francas</t>
  </si>
  <si>
    <t xml:space="preserve">2.2. Participacion en misiones, eventos y ferias multisectoriales para promoción de inversón en zonas francas </t>
  </si>
  <si>
    <t>2.3. Creación de clústeres de exportación de bienes y servicios</t>
  </si>
  <si>
    <t xml:space="preserve">3.2. Nuevas Instalaciones de zonas francas </t>
  </si>
  <si>
    <t xml:space="preserve">3.3. Autorizacion de Ampliacion y/o construcción de parques de zonas francas </t>
  </si>
  <si>
    <t xml:space="preserve">3.4. Creación de encadenamientos productivos </t>
  </si>
  <si>
    <t xml:space="preserve">3.1. Permisos de Operación para empresas de zonas francas </t>
  </si>
  <si>
    <t>1.3. Indicador SISMAP Actualizado</t>
  </si>
  <si>
    <t>1.4. Fortalecimiento de la estructura organizativa</t>
  </si>
  <si>
    <t>1.6. Sistema de Gestión Integrado Calidad, Antisoborno y Cumplimiento Normativo</t>
  </si>
  <si>
    <t>1.7. Fortalecimiento de la Gestión Integral de Riesgos, de desastres y Cambios Climaticos</t>
  </si>
  <si>
    <t>1.8. Fomento de la Cultura de Equidad de Genero</t>
  </si>
  <si>
    <t>1.11. Fortalecimiento de la Identidad Institucional del Talento Humano</t>
  </si>
  <si>
    <t xml:space="preserve">1.12. Mantenimiento Infraestructura fisica </t>
  </si>
  <si>
    <t xml:space="preserve">1.13. Gestionar la infraestructura Tecnologica </t>
  </si>
  <si>
    <t>1.14. Gestionar la seguridad física y tecnológica</t>
  </si>
  <si>
    <t xml:space="preserve"> Indicador SISMAP Actualizado</t>
  </si>
  <si>
    <t>Simplificación de permisología para parques y empresas de zonas francas</t>
  </si>
  <si>
    <t>4. Indicador SISMAP actualizado</t>
  </si>
  <si>
    <t>Transparencia y Rendición de Cuentas</t>
  </si>
  <si>
    <t>1.2. Transparencia y Rendición de Cuentas</t>
  </si>
  <si>
    <t xml:space="preserve">Profesionalización del Talento Humano </t>
  </si>
  <si>
    <t>1.5. Sistema de Administración y Control Interno fortalecido</t>
  </si>
  <si>
    <t>Estrategia para fomentar valores en el personal institucional</t>
  </si>
  <si>
    <t xml:space="preserve">DESARROLLO E IMPLEMENTACION DE SISTEMAS </t>
  </si>
  <si>
    <t>ADMINISTRACION  DE SERVICIOS TIC</t>
  </si>
  <si>
    <t>OPERACIONES TIC</t>
  </si>
  <si>
    <t xml:space="preserve">Implementar plan de capacitación </t>
  </si>
  <si>
    <t>1. Convocar al personal</t>
  </si>
  <si>
    <t>2. Realizar las jornadas y elaborar informes</t>
  </si>
  <si>
    <t>10. Profesionalización del talento humano</t>
  </si>
  <si>
    <t>Realizar jornadas de identificación institucional</t>
  </si>
  <si>
    <t>1. Realizar actividad día de la mujer</t>
  </si>
  <si>
    <t>2. Realizar actividad día de las madres</t>
  </si>
  <si>
    <t>11. Fortalecimiento de la identidad institucional del talento humano</t>
  </si>
  <si>
    <t xml:space="preserve">6. Sistema de Gestión Integrado Calidad, Antisoborno y Cumplimiento Normativo </t>
  </si>
  <si>
    <t>1. Socializar con las áreas la elaboración acuerdos de desempeño</t>
  </si>
  <si>
    <t>2. Solicitar su elaboración</t>
  </si>
  <si>
    <t>3. Dar seguimiento</t>
  </si>
  <si>
    <t>4. Elaborar informe general de evaluación de desempeño</t>
  </si>
  <si>
    <r>
      <t>Durante el primer trimestre del año se solicitaron las renovaciones de las normas</t>
    </r>
    <r>
      <rPr>
        <b/>
        <sz val="11"/>
        <rFont val="Artifex CF Light"/>
      </rPr>
      <t xml:space="preserve"> A2 </t>
    </r>
    <r>
      <rPr>
        <sz val="11"/>
        <rFont val="Artifex CF Light"/>
      </rPr>
      <t xml:space="preserve">y </t>
    </r>
    <r>
      <rPr>
        <b/>
        <sz val="11"/>
        <rFont val="Artifex CF Light"/>
      </rPr>
      <t xml:space="preserve">E1 </t>
    </r>
    <r>
      <rPr>
        <sz val="11"/>
        <rFont val="Artifex CF Light"/>
      </rPr>
      <t xml:space="preserve">que expiraron en marzo 2025.  Actualmente están en proceso de su finalización.
En relación con el Índice de Uso TIC e Implementación de Gobierno Electrónico (iTicGe) ocupamos la </t>
    </r>
    <r>
      <rPr>
        <b/>
        <sz val="11"/>
        <rFont val="Artifex CF Light"/>
      </rPr>
      <t>posición 22</t>
    </r>
    <r>
      <rPr>
        <sz val="11"/>
        <rFont val="Artifex CF Light"/>
      </rPr>
      <t xml:space="preserve"> con una evaluación de </t>
    </r>
    <r>
      <rPr>
        <b/>
        <sz val="11"/>
        <rFont val="Artifex CF Light"/>
      </rPr>
      <t>82.73.</t>
    </r>
  </si>
  <si>
    <r>
      <t>Participación en la 10</t>
    </r>
    <r>
      <rPr>
        <vertAlign val="superscript"/>
        <sz val="11"/>
        <color theme="1"/>
        <rFont val="Calibri"/>
        <family val="2"/>
        <scheme val="minor"/>
      </rPr>
      <t>ma</t>
    </r>
    <r>
      <rPr>
        <sz val="11"/>
        <color theme="1"/>
        <rFont val="Calibri"/>
        <family val="2"/>
        <scheme val="minor"/>
      </rPr>
      <t xml:space="preserve"> Conferencia de las Partes del Convenio Marco para el Control del Tabaco de la OMS; participación en dos rondas de trabajo de la mesa de Zonas Francas en el marco del consejo conjunto con Colombia.</t>
    </r>
  </si>
  <si>
    <t>VALOR PROMEDIO</t>
  </si>
  <si>
    <t xml:space="preserve">Permisos de operación para empresas de zonas francas19. Permisos de operación para empresas de zonas francas
20. Simplificación de permisología para parques y empresas de zonas francas
</t>
  </si>
  <si>
    <t>R3.1. Aumentado el empleo formal
R3.2.1. Aumentada las inversiones en zonas francas</t>
  </si>
  <si>
    <t>3.1. Simplificación de permisología para parques y empresas de zonas francas</t>
  </si>
  <si>
    <t>Implementar jornadas de gestión del conocimiento</t>
  </si>
  <si>
    <t>Implementar la encuesta de clima organizacional</t>
  </si>
  <si>
    <t>1. Aplicar encuesta de clima organizacional</t>
  </si>
  <si>
    <t>2. Elaborar plan e informe de implementación</t>
  </si>
  <si>
    <t>ABRIL -JUNIO 2025</t>
  </si>
  <si>
    <t>30 DE JUNIO 2025</t>
  </si>
  <si>
    <t>Actualizar el Indicador Gestión de las Compensaciones y Beneficios</t>
  </si>
  <si>
    <t>Actualizar el Indicador Gestión del Rendimiento</t>
  </si>
  <si>
    <t>Celebrar (03) rondas de  negocios B2B con la participación de empresas de zonas francas y suplidores de la industria local e internacional. Subsector(es) a ser definidos, según necesidades e intereses de las empresas.</t>
  </si>
  <si>
    <t>Contactar empresas multinacionales pariticipantes en ferias y eventos nacionales e internacionales, así como misiones comerciales para su inclusión en nuestras cadenas de abastecimiento.</t>
  </si>
  <si>
    <t>Ejecutar el plan de capacitación y (02) formaciones técnicas para las empresas del sector y la industria nacional.</t>
  </si>
  <si>
    <t xml:space="preserve">Participación y coordinacion del  Manufacturing Summit 2025, una iniciativa del Ministerio de Industria, Comercio y Mipymes (MICM), la Asociación Dominicana de Zonas Francas (ADOZONA), el Clúster de Dispositivos Eléctricos y Electrónicos (CDEE), y este CNZFE; que busca reunir a los principales actores de la industria para fomentar el diálogo, el aprendizaje y la colaboración.
Participación en el programa para apoyar la implementación efectiva del Acuerdo de Facilitación del Comercio (AFC) de la Organización Mundial del Comercio a través de asociaciones entre gobiernos y el sector privado. Componente 1 Encadenamientos Productivos.
Participación en COLOMBIATEX DE LAS AMÉRICAS 2025,  plataforma/escenario que integra la cadena de valor global especializada de la industria textil, a través de espacios de negocios, inspiración y relacionamiento, destacando la oferta diferenciada de latinoamericana para propiciar encadenamientos productivos en la región como propuesta de valor agregado para el mundo. 
Planificación y coordinación de la Segunda Ronda de Negocios de Encadenamientos Productivos, pautada para las empresas de la región Este, en julio de 2025.
</t>
  </si>
  <si>
    <t>Reunión con la empresa Rough &amp; Tumble, busca contratistas de artículos de Piel.
Identificación y selección de posibles contratistas para las empresas Newport y Look our way, de componentes eléctricos y electrónicos; y de artículos textiles promocionales, resspectivamente. Identificación y selección de posibles contratistas paralas empresas de Arentfox Schiff LLP, de hilos para su uso en la producción de prendas sin costuras. Identificación y selección de posibles contratistas para la empresa LookOurWay, de componentes eléctricos y electrónicos.</t>
  </si>
  <si>
    <t>Colaboración y apoyo con PROINDUSTRIA en programas que ayudan a las industrias de régimen local y de Zonas Francas a encontrar proveedores, posibles clientes, o aliados estratégicos en el sector industrial.  Se impartieron dos capacitaciones, la 1era fue un Taller sobre Economía Circular y la 2da una conferencia sobre Cadena de Valor en las Industrias, desafíos y oportunidades para la exportación.</t>
  </si>
  <si>
    <t>Realizados y remitidos marzo-mayo</t>
  </si>
  <si>
    <t>Elaboración y revisión de documentos legales (contratos, acuerdos, resoluciones, actas del Consejo Directivo, entre otros).</t>
  </si>
  <si>
    <t>1- Convocar a las capacitaciones</t>
  </si>
  <si>
    <t>2- Elaborar lista de asistencia</t>
  </si>
  <si>
    <t>3- Desarrollar capacitaciones</t>
  </si>
  <si>
    <t>Capacitaciones sobre Acceso a la Información Pública, Protección de Datos, Uso del Portal SAIP y Subportal de Transparencia realizadas</t>
  </si>
  <si>
    <t>Actualizados el portal de Datos Abiertos</t>
  </si>
  <si>
    <t>Convocatorias previstas para el trimestre 2</t>
  </si>
  <si>
    <t>Elaboraciones lista de asistencia pendientes para el trimestre 2</t>
  </si>
  <si>
    <t>Desarrollar capacitaciones en el trimestre 2</t>
  </si>
  <si>
    <t>Confeccion y Seguimiento Disponibilidad Diaria</t>
  </si>
  <si>
    <t>Recopilación, procesamiento, analisis y  reportes deribados de la información financiera</t>
  </si>
  <si>
    <t>Compilacion de los repportes de ingresos de todas las oficinas y de las erogaciones del dia</t>
  </si>
  <si>
    <t>Aplicación de la Ley 567-05 y de las resolciones vigentes</t>
  </si>
  <si>
    <t>Control sobre los inventarios</t>
  </si>
  <si>
    <t>Participación en el conteo fisico de los inventarios</t>
  </si>
  <si>
    <t>Ejecución a partir del 3er. Tercer  trimestre 2023</t>
  </si>
  <si>
    <t>Formular el inventario, cálculo de variaciones, emisión informe.</t>
  </si>
  <si>
    <t>Formulario Disponibilidad</t>
  </si>
  <si>
    <t>Que no se presente una disponibilidad real y que por consiguiente se tomen decisiones incorrectas</t>
  </si>
  <si>
    <t>Asegurarnos de que la disposinibilidad presentada es la real para que las decisiones  financieras puedan tomarse sobre una base fidedigna.</t>
  </si>
  <si>
    <t>Reporte de Invenario, conteo fisico de los materiales de suministro</t>
  </si>
  <si>
    <t>Que existan diferncias signicativas entre lo que indica el sistema y el contero fisioco</t>
  </si>
  <si>
    <t>Evitar las diferncias por medio a un conteo objetivo de la existencial</t>
  </si>
  <si>
    <t xml:space="preserve">14
</t>
  </si>
  <si>
    <t>9. Fortalecimiento del reclutamiento y selección por carrera administrativa</t>
  </si>
  <si>
    <t>Realizar concursos para el reclutamiento de personal</t>
  </si>
  <si>
    <t>1. Realizar convocatoria del concurso</t>
  </si>
  <si>
    <t>2. Dar seguimiento a la carga del dossier de documentos del mismo en el SISMAP</t>
  </si>
  <si>
    <t>3. Adecuar la estructura del personal a la realidad funcional</t>
  </si>
  <si>
    <t>E1.3.2. Aplicar el Monitoreo y Evaluación continuo de los indicadores</t>
  </si>
  <si>
    <t>E1.7.3. Reclutar el personal idóneo a través de concursos para suplir las necesidades existentes.</t>
  </si>
  <si>
    <t>E1.5.1. Implementar la mejora continua en los procesos internos.</t>
  </si>
  <si>
    <t>E1.7.1 Implementar un plan de transferencia de conocimiento para asegurar que los equipos de trabajo dominen los procesos de sus áreas.</t>
  </si>
  <si>
    <t>E1.7.2. Identificar las capacidades y competencias de los colaboradores para la creación de un plan de desarrollo personalizado.</t>
  </si>
  <si>
    <t>E1.7.4. Fomentar la identidad institucional del talento humano.</t>
  </si>
  <si>
    <t xml:space="preserve">Ajustar el puesto de trabajo, modificando o disminuyendo funciones, cambiando el contenido de la tarea, organización de la misma o reestructuración horaria. </t>
  </si>
  <si>
    <t>Objeción y/o no aprobación de nuevos puestos.No contar con un análisis adecuado de la estructura de cargos. Estructura de cargos que no corresponda con el presupuesto asignado. Responsabilidades asignadas que no correspondan con el perfil del puesto.</t>
  </si>
  <si>
    <t>Deficiente diseño de la planificación y realización de las actividades a desempeñar en el área de RRHH. Procedimiento incompletos.</t>
  </si>
  <si>
    <t>Postulación de programa de Capacitación favoreciendo a unos trabajadores y a otros no. Solicitud de capacitaciones que no se correspondan con las necesidades de la entidad.</t>
  </si>
  <si>
    <t xml:space="preserve">Postergar la fecha pautada a la capacitación por parte del MAP a causa de imprevistos climaticos y/o escaso seguimiento con dicha cuestion. </t>
  </si>
  <si>
    <t>No percibir en su totalidad la cantidad de vacantes de Carrera Administrativa por herramientas insuficientes en el debido levantamiento de la información.</t>
  </si>
  <si>
    <t>No cumplimiento de las acciones requeridas</t>
  </si>
  <si>
    <t>No recepción de los documentos o traspapelamiento de documentos durante el envío o recepción de los mismos</t>
  </si>
  <si>
    <t>Retrasos de entrega de parte de las áreas</t>
  </si>
  <si>
    <t>No asistencia del personal</t>
  </si>
  <si>
    <t>Informe no sea realizado dentro del plazo correspondiente</t>
  </si>
  <si>
    <t xml:space="preserve">Retraso por falta de coordinación </t>
  </si>
  <si>
    <t>FECHA: 30 DE JUNIO 2025</t>
  </si>
  <si>
    <t>Actualización de los Indicadores del SISMAP</t>
  </si>
  <si>
    <t xml:space="preserve"> Realizar convocatoria del concurso</t>
  </si>
  <si>
    <t>Dar seguimiento a la carga del dossier de documentos del mismo en el SISMAP</t>
  </si>
  <si>
    <t>Adecuar la estructura del personal a la realidad funcional</t>
  </si>
  <si>
    <t>Seguimiento a la elaboración de los acuerdos y minutas de monitero - evaluaciones de desempeños del personal</t>
  </si>
  <si>
    <t xml:space="preserve"> Socializar con las áreas la elaboración acuerdos de desempeño</t>
  </si>
  <si>
    <t xml:space="preserve"> Solicitar elaboración minutas</t>
  </si>
  <si>
    <t>Dar seguimiento</t>
  </si>
  <si>
    <t>Elaborar informe general de evaluación de desempeño</t>
  </si>
  <si>
    <t>Convocar al personal</t>
  </si>
  <si>
    <t>Realizar las jornadas y elaborar informes</t>
  </si>
  <si>
    <t>Aplicar encuesta de clima organizacional</t>
  </si>
  <si>
    <t>Elaborar plan e informe de implementación</t>
  </si>
  <si>
    <t>Realizar actividad día de la mujer</t>
  </si>
  <si>
    <t>Realizar actividad día de las madres</t>
  </si>
  <si>
    <t xml:space="preserve">Realizar actividad día de las padres </t>
  </si>
  <si>
    <t xml:space="preserve">Elaboración placa de reconocimiento colaboradores </t>
  </si>
  <si>
    <t>4.  Realizar Conciliaciones Bancarias Mensuales.</t>
  </si>
  <si>
    <t>5.  Realizar Registros de Activos Fijos en el Sistema SIAB.</t>
  </si>
  <si>
    <t>6. Realizar Cuadro Previsiones Regalia y Prestaciones laborales</t>
  </si>
  <si>
    <t>8. Cuadre de ingresos por oficinas con el punto de ventas y el VUCE.</t>
  </si>
  <si>
    <t>2. Actualizar los movimientos de activos fijos en el SIAB.</t>
  </si>
  <si>
    <t>2. Solicitar por fondo y naturaleza de cuentas el certificado de cuota a comprometer</t>
  </si>
  <si>
    <t>3. Registrar facturas en módulo de factura fiscal</t>
  </si>
  <si>
    <t>4. Realizar cuadro por cuentas y susbcuentas de acuerdo a la naturaleza del gasto mensualmente</t>
  </si>
  <si>
    <t>5. Realizar carta solicitando el monto asignado en el mes por gastos corrientes y de capital</t>
  </si>
  <si>
    <t>6.-Cargar en el Sistema unificado de Gestion de Pagos, todos los Libramientos, cheques, Nominas y Transferencias realizadas en la entidad para que sea auditado por la Contraloria a travez del Sistema SUGEP.</t>
  </si>
  <si>
    <t>Solicitar, controlar y  tramitar libramientos, asignaciones de fondos y otras operaciones  de pagos en el SIGEF Y SUGEP</t>
  </si>
  <si>
    <t>Las Conciliaciones Bancarias se realizan dentro de los primeros 10 dias del mes siguiente al cierre, para conformar los Estados Financieros y actualizacion de los libros contables.</t>
  </si>
  <si>
    <t>Las compras de activos fijos, se digitan en el sistema SIAB y Dac-Easy, para el mayor control y cumplimiento de las NICSP 17, se genera la depreciacion mensual dentro de los primeros 6 dias del mes.</t>
  </si>
  <si>
    <t>Las provisiones para el pago de prestaciones economicas y regalia pascual y demas beneficios marginales se registran mensualmente en el sistema Dac-Easy, por entradas recurrentes.</t>
  </si>
  <si>
    <t>Los ingresos se registran por el metodo de lo devengado para las C x C., y  el percibido cuando se realiza la venta de servicios y se realiza la revision diaria y cuadre mensual.</t>
  </si>
  <si>
    <t>Para el movimiento  o traslado de activos fijos, se  procede al llenado del formulario tipo, para los fines correspondientes según el procedimiento de localizacion y valuacion de los Activos no financieros del Estado.</t>
  </si>
  <si>
    <t>Todo el proceso de pago se registra en la Div. de Contabilidad.</t>
  </si>
  <si>
    <t>Presupuesto aprobado en el SIGEF.</t>
  </si>
  <si>
    <t>Incumplimiento en las fechas  calendario de envio a la DIGEPRES.</t>
  </si>
  <si>
    <t>Coordinar las fechas con los departamentos involucrados, para la elaboracion y entrega oportuna.</t>
  </si>
  <si>
    <t>CIBAO NORTE</t>
  </si>
  <si>
    <t xml:space="preserve">Participación en misiones, eventos y ferias multisectoriales para promoción de inversón en zonas francas </t>
  </si>
  <si>
    <t>PLANIFICACIÓN Y DESARROLLO</t>
  </si>
  <si>
    <t>Uno de los productos de la División no pudo completarse, debido a la no disponibilidad del informe estadístico 2024</t>
  </si>
  <si>
    <t>ELABORACIÓN DE DOCUMENTOS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</si>
</sst>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1C0A]* #,##0.00_);_([$$-1C0A]* \(#,##0.00\);_([$$-1C0A]* &quot;-&quot;??_);_(@_)"/>
  </numFmts>
  <fonts count="57">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theme="1" tint="0.14999847407452621"/>
      <name val="Artifex CF Light"/>
      <family val="3"/>
    </font>
    <font>
      <b/>
      <sz val="11"/>
      <name val="Artifex CF Light"/>
      <family val="3"/>
    </font>
    <font>
      <b/>
      <sz val="11"/>
      <color theme="1"/>
      <name val="Calibri"/>
      <family val="2"/>
      <scheme val="minor"/>
    </font>
    <font>
      <b/>
      <sz val="12"/>
      <color theme="1"/>
      <name val="Calibri"/>
      <family val="2"/>
      <scheme val="minor"/>
    </font>
    <font>
      <b/>
      <sz val="12"/>
      <name val="Calibri"/>
      <family val="2"/>
      <scheme val="minor"/>
    </font>
    <font>
      <b/>
      <sz val="10"/>
      <name val="Calibri"/>
      <family val="2"/>
      <scheme val="minor"/>
    </font>
    <font>
      <b/>
      <sz val="24"/>
      <color theme="1"/>
      <name val="Calibri"/>
      <family val="2"/>
      <scheme val="minor"/>
    </font>
    <font>
      <b/>
      <sz val="20"/>
      <color theme="1"/>
      <name val="Calibri"/>
      <family val="2"/>
      <scheme val="minor"/>
    </font>
    <font>
      <b/>
      <sz val="11"/>
      <name val="Calibri"/>
      <family val="2"/>
      <scheme val="minor"/>
    </font>
    <font>
      <sz val="12"/>
      <color theme="1"/>
      <name val="Calibri"/>
      <family val="2"/>
      <scheme val="minor"/>
    </font>
    <font>
      <sz val="11"/>
      <name val="Calibri"/>
      <family val="2"/>
      <scheme val="minor"/>
    </font>
    <font>
      <sz val="10"/>
      <name val="Arial"/>
      <family val="2"/>
    </font>
    <font>
      <b/>
      <sz val="14"/>
      <color theme="1"/>
      <name val="Calibri"/>
      <family val="2"/>
      <scheme val="minor"/>
    </font>
    <font>
      <sz val="16"/>
      <color theme="1"/>
      <name val="Calibri"/>
      <family val="2"/>
      <scheme val="minor"/>
    </font>
    <font>
      <sz val="10"/>
      <color theme="1"/>
      <name val="Calibri"/>
      <family val="2"/>
      <scheme val="minor"/>
    </font>
    <font>
      <sz val="11"/>
      <color rgb="FF006100"/>
      <name val="Calibri"/>
      <family val="2"/>
      <scheme val="minor"/>
    </font>
    <font>
      <sz val="9"/>
      <color theme="1"/>
      <name val="Calibri"/>
      <family val="2"/>
      <scheme val="minor"/>
    </font>
    <font>
      <sz val="10"/>
      <name val="Arial"/>
      <family val="2"/>
    </font>
    <font>
      <b/>
      <sz val="9"/>
      <name val="Calibri"/>
      <family val="2"/>
      <scheme val="minor"/>
    </font>
    <font>
      <sz val="11"/>
      <color rgb="FF9C0006"/>
      <name val="Calibri"/>
      <family val="2"/>
      <scheme val="minor"/>
    </font>
    <font>
      <sz val="9"/>
      <name val="Calibri"/>
      <family val="2"/>
      <scheme val="minor"/>
    </font>
    <font>
      <sz val="9"/>
      <color theme="1"/>
      <name val="Artifex CF Light"/>
      <family val="3"/>
    </font>
    <font>
      <sz val="11"/>
      <color theme="1"/>
      <name val="Arial"/>
      <family val="2"/>
    </font>
    <font>
      <sz val="11"/>
      <color theme="1"/>
      <name val="Artifex CF Light"/>
    </font>
    <font>
      <sz val="12"/>
      <name val="Calibri"/>
      <family val="2"/>
      <scheme val="minor"/>
    </font>
    <font>
      <b/>
      <sz val="11"/>
      <color theme="1"/>
      <name val="Vani"/>
      <family val="1"/>
    </font>
    <font>
      <b/>
      <sz val="13"/>
      <color theme="1"/>
      <name val="Calibri"/>
      <family val="2"/>
      <scheme val="minor"/>
    </font>
    <font>
      <b/>
      <sz val="11"/>
      <color theme="1"/>
      <name val="Artifex CF Light"/>
    </font>
    <font>
      <b/>
      <sz val="10"/>
      <color theme="1"/>
      <name val="Calibri"/>
      <family val="2"/>
      <scheme val="minor"/>
    </font>
    <font>
      <b/>
      <sz val="11"/>
      <color theme="1"/>
      <name val="Calibri"/>
      <family val="2"/>
    </font>
    <font>
      <sz val="12"/>
      <color theme="1"/>
      <name val="Artifex CF Light"/>
    </font>
    <font>
      <sz val="12"/>
      <name val="Artifex CF Light"/>
    </font>
    <font>
      <sz val="10"/>
      <color theme="1"/>
      <name val="Artifex CF Light"/>
    </font>
    <font>
      <sz val="9"/>
      <color theme="1"/>
      <name val="Artifex CF Light"/>
    </font>
    <font>
      <b/>
      <sz val="10"/>
      <name val="Artifex CF Light"/>
    </font>
    <font>
      <u/>
      <sz val="11"/>
      <color theme="1"/>
      <name val="Artifex CF Light"/>
    </font>
    <font>
      <sz val="11"/>
      <name val="Artifex CF Light"/>
    </font>
    <font>
      <b/>
      <sz val="11"/>
      <name val="Artifex CF Light"/>
    </font>
    <font>
      <b/>
      <sz val="11"/>
      <color theme="0"/>
      <name val="Artifex CF Light"/>
    </font>
    <font>
      <vertAlign val="superscript"/>
      <sz val="11"/>
      <color theme="1"/>
      <name val="Calibri"/>
      <family val="2"/>
      <scheme val="minor"/>
    </font>
    <font>
      <b/>
      <sz val="13"/>
      <color theme="1"/>
      <name val="Artifex CF Light"/>
    </font>
    <font>
      <sz val="10"/>
      <name val="Calibri"/>
      <family val="2"/>
      <scheme val="minor"/>
    </font>
    <font>
      <sz val="10"/>
      <name val="Artifex CF Light"/>
    </font>
    <font>
      <sz val="14"/>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4" tint="0.59999389629810485"/>
        <bgColor indexed="64"/>
      </patternFill>
    </fill>
    <fill>
      <patternFill patternType="solid">
        <fgColor rgb="FFFFFF00"/>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0" borderId="0"/>
    <xf numFmtId="0" fontId="28" fillId="7" borderId="0" applyNumberFormat="0" applyBorder="0" applyAlignment="0" applyProtection="0"/>
    <xf numFmtId="0" fontId="30" fillId="0" borderId="0"/>
    <xf numFmtId="0" fontId="32" fillId="8" borderId="0" applyNumberFormat="0" applyBorder="0" applyAlignment="0" applyProtection="0"/>
    <xf numFmtId="0" fontId="24" fillId="0" borderId="0"/>
  </cellStyleXfs>
  <cellXfs count="1970">
    <xf numFmtId="0" fontId="0" fillId="0" borderId="0" xfId="0"/>
    <xf numFmtId="0" fontId="2"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44" fontId="2" fillId="0" borderId="0" xfId="0" applyNumberFormat="1" applyFont="1" applyProtection="1">
      <protection locked="0"/>
    </xf>
    <xf numFmtId="0" fontId="3" fillId="0" borderId="0" xfId="0" applyFo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4" borderId="42" xfId="0" applyFont="1" applyFill="1" applyBorder="1" applyAlignment="1">
      <alignment vertical="center" wrapText="1"/>
    </xf>
    <xf numFmtId="9" fontId="5" fillId="0" borderId="4"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37" xfId="0" applyFont="1" applyBorder="1" applyProtection="1">
      <protection locked="0"/>
    </xf>
    <xf numFmtId="0" fontId="6" fillId="0" borderId="4" xfId="0" applyFont="1" applyBorder="1" applyAlignment="1">
      <alignment horizontal="justify" wrapText="1"/>
    </xf>
    <xf numFmtId="0" fontId="6" fillId="0" borderId="0" xfId="0" applyFont="1"/>
    <xf numFmtId="0" fontId="7" fillId="5" borderId="4" xfId="0" applyFont="1" applyFill="1" applyBorder="1" applyAlignment="1">
      <alignment horizontal="center" wrapText="1"/>
    </xf>
    <xf numFmtId="0" fontId="6" fillId="0" borderId="4" xfId="0" applyFont="1" applyBorder="1" applyAlignment="1">
      <alignment wrapText="1"/>
    </xf>
    <xf numFmtId="9" fontId="6" fillId="0" borderId="4" xfId="0" applyNumberFormat="1" applyFont="1" applyBorder="1" applyAlignment="1">
      <alignment horizontal="center"/>
    </xf>
    <xf numFmtId="0" fontId="6" fillId="0" borderId="4" xfId="0" applyFont="1" applyBorder="1"/>
    <xf numFmtId="0" fontId="6" fillId="4" borderId="4" xfId="0" applyFont="1" applyFill="1" applyBorder="1"/>
    <xf numFmtId="9" fontId="6" fillId="4" borderId="4" xfId="0" applyNumberFormat="1" applyFont="1" applyFill="1" applyBorder="1" applyAlignment="1">
      <alignment horizontal="center"/>
    </xf>
    <xf numFmtId="0" fontId="6" fillId="4" borderId="4" xfId="0" applyFont="1" applyFill="1" applyBorder="1" applyAlignment="1">
      <alignment horizontal="center"/>
    </xf>
    <xf numFmtId="0" fontId="10" fillId="0" borderId="0" xfId="0" applyFont="1" applyProtection="1">
      <protection locked="0"/>
    </xf>
    <xf numFmtId="0" fontId="10" fillId="0" borderId="0" xfId="0" applyFont="1" applyAlignment="1" applyProtection="1">
      <alignment horizont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2" fillId="4" borderId="4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6" xfId="0" applyFont="1" applyFill="1" applyBorder="1" applyAlignment="1" applyProtection="1">
      <alignment horizontal="center" vertical="center" wrapText="1"/>
      <protection locked="0"/>
    </xf>
    <xf numFmtId="0" fontId="10" fillId="0" borderId="29" xfId="0" applyFont="1" applyBorder="1" applyProtection="1">
      <protection locked="0"/>
    </xf>
    <xf numFmtId="0" fontId="10" fillId="0" borderId="0" xfId="0" applyFont="1"/>
    <xf numFmtId="0" fontId="11" fillId="0" borderId="0" xfId="0" applyFont="1" applyProtection="1">
      <protection locked="0"/>
    </xf>
    <xf numFmtId="0" fontId="6" fillId="0" borderId="0" xfId="0" applyFont="1" applyProtection="1">
      <protection locked="0"/>
    </xf>
    <xf numFmtId="0" fontId="12" fillId="4" borderId="42" xfId="0" applyFont="1" applyFill="1" applyBorder="1" applyAlignment="1">
      <alignment vertical="center" wrapText="1"/>
    </xf>
    <xf numFmtId="0" fontId="6" fillId="0" borderId="0" xfId="0" applyFont="1" applyAlignment="1" applyProtection="1">
      <alignment horizontal="left" vertical="center" wrapText="1"/>
      <protection locked="0"/>
    </xf>
    <xf numFmtId="0" fontId="2" fillId="0" borderId="35" xfId="0" applyFont="1" applyBorder="1" applyAlignment="1" applyProtection="1">
      <alignment horizontal="center"/>
      <protection locked="0"/>
    </xf>
    <xf numFmtId="0" fontId="4" fillId="0" borderId="28" xfId="0" applyFont="1" applyBorder="1" applyAlignment="1">
      <alignment horizontal="center" vertical="center"/>
    </xf>
    <xf numFmtId="0" fontId="2" fillId="0" borderId="47" xfId="0" applyFont="1" applyBorder="1" applyProtection="1">
      <protection locked="0"/>
    </xf>
    <xf numFmtId="9" fontId="2" fillId="0" borderId="0" xfId="2" applyFont="1" applyProtection="1">
      <protection locked="0"/>
    </xf>
    <xf numFmtId="9" fontId="2" fillId="0" borderId="0" xfId="2" applyFont="1"/>
    <xf numFmtId="0" fontId="6" fillId="0" borderId="0" xfId="0" applyFont="1" applyAlignment="1" applyProtection="1">
      <alignment horizont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14" fillId="4" borderId="45"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14" fillId="4" borderId="42" xfId="0" applyFont="1" applyFill="1" applyBorder="1" applyAlignment="1">
      <alignment vertical="center" wrapText="1"/>
    </xf>
    <xf numFmtId="0" fontId="14"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pplyProtection="1">
      <alignment horizontal="center" vertical="center" wrapText="1"/>
      <protection locked="0"/>
    </xf>
    <xf numFmtId="0" fontId="6" fillId="0" borderId="29" xfId="0" applyFont="1" applyBorder="1" applyProtection="1">
      <protection locked="0"/>
    </xf>
    <xf numFmtId="0" fontId="6" fillId="0" borderId="4" xfId="0" applyFont="1" applyBorder="1" applyProtection="1">
      <protection locked="0"/>
    </xf>
    <xf numFmtId="0" fontId="6" fillId="0" borderId="15" xfId="0" applyFont="1" applyBorder="1" applyProtection="1">
      <protection locked="0"/>
    </xf>
    <xf numFmtId="0" fontId="6" fillId="0" borderId="35" xfId="0" applyFont="1" applyBorder="1" applyProtection="1">
      <protection locked="0"/>
    </xf>
    <xf numFmtId="0" fontId="7" fillId="0" borderId="0" xfId="0" applyFont="1" applyProtection="1">
      <protection locked="0"/>
    </xf>
    <xf numFmtId="0" fontId="6" fillId="0" borderId="15" xfId="0" applyFont="1" applyBorder="1" applyAlignment="1" applyProtection="1">
      <alignment horizontal="left" wrapText="1"/>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6" xfId="0" applyFont="1" applyBorder="1" applyAlignment="1" applyProtection="1">
      <alignment horizontal="center"/>
      <protection locked="0"/>
    </xf>
    <xf numFmtId="9" fontId="6" fillId="0" borderId="4" xfId="0" applyNumberFormat="1" applyFont="1" applyBorder="1" applyAlignment="1">
      <alignment horizontal="center" vertical="center"/>
    </xf>
    <xf numFmtId="0" fontId="14" fillId="0" borderId="4" xfId="0" applyFont="1" applyBorder="1" applyAlignment="1">
      <alignment horizontal="center" vertical="center"/>
    </xf>
    <xf numFmtId="0" fontId="6" fillId="0" borderId="11" xfId="0" applyFont="1" applyBorder="1" applyProtection="1">
      <protection locked="0"/>
    </xf>
    <xf numFmtId="0" fontId="6" fillId="0" borderId="47" xfId="0" applyFont="1" applyBorder="1"/>
    <xf numFmtId="0" fontId="6" fillId="0" borderId="47" xfId="0" applyFont="1" applyBorder="1" applyAlignment="1" applyProtection="1">
      <alignment horizontal="center"/>
      <protection locked="0"/>
    </xf>
    <xf numFmtId="0" fontId="6" fillId="0" borderId="15" xfId="0" applyFont="1" applyBorder="1"/>
    <xf numFmtId="0" fontId="6" fillId="0" borderId="17"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20" xfId="0" applyFont="1" applyBorder="1" applyProtection="1">
      <protection locked="0"/>
    </xf>
    <xf numFmtId="9" fontId="6" fillId="0" borderId="4" xfId="2" applyFont="1" applyFill="1" applyBorder="1" applyProtection="1">
      <protection locked="0"/>
    </xf>
    <xf numFmtId="0" fontId="6" fillId="0" borderId="19" xfId="0" applyFont="1" applyBorder="1" applyProtection="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lignment horizontal="justify" vertical="center" wrapText="1"/>
    </xf>
    <xf numFmtId="0" fontId="6" fillId="0" borderId="0" xfId="0" applyFont="1" applyAlignment="1">
      <alignment horizontal="justify" wrapText="1"/>
    </xf>
    <xf numFmtId="0" fontId="6" fillId="0" borderId="0" xfId="2" applyNumberFormat="1" applyFont="1" applyFill="1" applyBorder="1" applyAlignment="1" applyProtection="1">
      <alignment horizontal="center" vertical="center"/>
      <protection locked="0"/>
    </xf>
    <xf numFmtId="0" fontId="6" fillId="0" borderId="0" xfId="0" applyFont="1" applyAlignment="1" applyProtection="1">
      <alignment horizontal="justify" wrapText="1"/>
      <protection locked="0"/>
    </xf>
    <xf numFmtId="0" fontId="6" fillId="0" borderId="0" xfId="0" applyFont="1" applyAlignment="1" applyProtection="1">
      <alignment wrapText="1"/>
      <protection locked="0"/>
    </xf>
    <xf numFmtId="9" fontId="6" fillId="0" borderId="0" xfId="2" applyFont="1" applyBorder="1" applyAlignment="1" applyProtection="1">
      <alignment horizontal="center" vertical="center"/>
    </xf>
    <xf numFmtId="9" fontId="6" fillId="0" borderId="0" xfId="0" applyNumberFormat="1"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14" fillId="0" borderId="0" xfId="0" applyFont="1" applyAlignment="1">
      <alignment horizontal="lef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xf>
    <xf numFmtId="0" fontId="14" fillId="4" borderId="4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0" borderId="29" xfId="0" applyFont="1" applyBorder="1"/>
    <xf numFmtId="0" fontId="10" fillId="0" borderId="4" xfId="0" applyFont="1" applyBorder="1"/>
    <xf numFmtId="0" fontId="0" fillId="0" borderId="0" xfId="0" applyProtection="1">
      <protection locked="0"/>
    </xf>
    <xf numFmtId="0" fontId="0" fillId="0" borderId="0" xfId="0" applyAlignment="1" applyProtection="1">
      <alignment horizontal="center"/>
      <protection locked="0"/>
    </xf>
    <xf numFmtId="0" fontId="18" fillId="0" borderId="0" xfId="0" applyFont="1" applyAlignment="1" applyProtection="1">
      <alignment horizontal="left" vertical="center"/>
      <protection locked="0"/>
    </xf>
    <xf numFmtId="0" fontId="15" fillId="0" borderId="0" xfId="0" applyFont="1" applyAlignment="1" applyProtection="1">
      <alignment horizontal="left"/>
      <protection locked="0"/>
    </xf>
    <xf numFmtId="0" fontId="16" fillId="3" borderId="7" xfId="0" applyFont="1" applyFill="1" applyBorder="1" applyAlignment="1" applyProtection="1">
      <alignment horizontal="center"/>
      <protection locked="0"/>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21" fillId="4" borderId="45"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21" fillId="4" borderId="42" xfId="0" applyFont="1" applyFill="1" applyBorder="1" applyAlignment="1">
      <alignment vertical="center" wrapText="1"/>
    </xf>
    <xf numFmtId="0" fontId="21" fillId="4" borderId="43" xfId="0" applyFont="1" applyFill="1" applyBorder="1" applyAlignment="1">
      <alignment horizontal="center" vertical="center" wrapText="1"/>
    </xf>
    <xf numFmtId="0" fontId="21" fillId="4" borderId="44" xfId="0" applyFont="1" applyFill="1" applyBorder="1" applyAlignment="1">
      <alignment horizontal="center" vertical="center" wrapText="1"/>
    </xf>
    <xf numFmtId="0" fontId="21" fillId="4" borderId="46" xfId="0" applyFont="1" applyFill="1" applyBorder="1" applyAlignment="1" applyProtection="1">
      <alignment horizontal="center" vertical="center" wrapText="1"/>
      <protection locked="0"/>
    </xf>
    <xf numFmtId="0" fontId="2" fillId="0" borderId="47" xfId="0" applyFont="1" applyBorder="1" applyAlignment="1" applyProtection="1">
      <alignment horizontal="center"/>
      <protection locked="0"/>
    </xf>
    <xf numFmtId="0" fontId="21" fillId="4" borderId="28" xfId="0" applyFont="1" applyFill="1" applyBorder="1" applyAlignment="1" applyProtection="1">
      <alignment horizontal="center" vertical="center" wrapText="1"/>
      <protection locked="0"/>
    </xf>
    <xf numFmtId="0" fontId="2" fillId="0" borderId="25" xfId="0" applyFont="1" applyBorder="1" applyAlignment="1" applyProtection="1">
      <alignment horizontal="center"/>
      <protection locked="0"/>
    </xf>
    <xf numFmtId="0" fontId="0" fillId="0" borderId="1" xfId="0" applyBorder="1" applyProtection="1">
      <protection locked="0"/>
    </xf>
    <xf numFmtId="0" fontId="0" fillId="0" borderId="37" xfId="0" applyBorder="1" applyProtection="1">
      <protection locked="0"/>
    </xf>
    <xf numFmtId="0" fontId="0" fillId="0" borderId="12" xfId="0" applyBorder="1" applyProtection="1">
      <protection locked="0"/>
    </xf>
    <xf numFmtId="0" fontId="11" fillId="2" borderId="53" xfId="0" applyFont="1" applyFill="1" applyBorder="1" applyAlignment="1" applyProtection="1">
      <alignment horizontal="center" vertical="center" wrapText="1"/>
      <protection locked="0"/>
    </xf>
    <xf numFmtId="0" fontId="12" fillId="4" borderId="50"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6" fillId="0" borderId="15" xfId="0" applyFont="1" applyBorder="1" applyAlignment="1">
      <alignment horizontal="center"/>
    </xf>
    <xf numFmtId="0" fontId="6" fillId="0" borderId="5" xfId="0" applyFont="1" applyBorder="1" applyAlignment="1">
      <alignment horizontal="left"/>
    </xf>
    <xf numFmtId="0" fontId="6" fillId="0" borderId="15" xfId="0" applyFont="1" applyBorder="1" applyAlignment="1">
      <alignment horizontal="left"/>
    </xf>
    <xf numFmtId="0" fontId="0" fillId="0" borderId="39" xfId="0" applyBorder="1" applyProtection="1">
      <protection locked="0"/>
    </xf>
    <xf numFmtId="0" fontId="0" fillId="0" borderId="29" xfId="0" applyBorder="1" applyProtection="1">
      <protection locked="0"/>
    </xf>
    <xf numFmtId="0" fontId="3" fillId="0" borderId="8" xfId="0" applyFont="1" applyBorder="1" applyAlignment="1" applyProtection="1">
      <alignment horizontal="center"/>
      <protection locked="0"/>
    </xf>
    <xf numFmtId="0" fontId="14" fillId="0" borderId="0" xfId="0" applyFont="1" applyAlignment="1">
      <alignment vertical="center"/>
    </xf>
    <xf numFmtId="0" fontId="0" fillId="0" borderId="0" xfId="0" applyAlignment="1">
      <alignment wrapText="1"/>
    </xf>
    <xf numFmtId="0" fontId="6" fillId="4" borderId="4" xfId="0" applyFont="1" applyFill="1" applyBorder="1" applyAlignment="1" applyProtection="1">
      <alignment vertical="center" wrapText="1"/>
      <protection locked="0"/>
    </xf>
    <xf numFmtId="9" fontId="6" fillId="4" borderId="4" xfId="0" applyNumberFormat="1" applyFont="1" applyFill="1" applyBorder="1" applyAlignment="1">
      <alignment horizontal="center" vertical="center"/>
    </xf>
    <xf numFmtId="0" fontId="22" fillId="0" borderId="0" xfId="0" applyFont="1" applyAlignment="1" applyProtection="1">
      <alignment horizontal="center"/>
      <protection locked="0"/>
    </xf>
    <xf numFmtId="9" fontId="2" fillId="0" borderId="0" xfId="0" applyNumberFormat="1" applyFont="1"/>
    <xf numFmtId="0" fontId="6" fillId="2" borderId="4" xfId="0" applyFont="1" applyFill="1" applyBorder="1"/>
    <xf numFmtId="0" fontId="3" fillId="3" borderId="7"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14" fillId="0" borderId="17" xfId="0" applyFont="1" applyBorder="1" applyAlignment="1">
      <alignment horizontal="center" vertical="center"/>
    </xf>
    <xf numFmtId="0" fontId="14" fillId="0" borderId="11" xfId="0" applyFont="1" applyBorder="1" applyAlignment="1">
      <alignment horizontal="center" vertical="center"/>
    </xf>
    <xf numFmtId="0" fontId="6" fillId="0" borderId="30" xfId="0" applyFont="1" applyBorder="1"/>
    <xf numFmtId="9" fontId="0" fillId="0" borderId="11" xfId="2" applyFont="1" applyFill="1" applyBorder="1" applyAlignment="1">
      <alignment horizontal="center" vertical="center"/>
    </xf>
    <xf numFmtId="164" fontId="0" fillId="0" borderId="11" xfId="1" applyNumberFormat="1" applyFont="1" applyFill="1" applyBorder="1" applyAlignment="1"/>
    <xf numFmtId="0" fontId="0" fillId="0" borderId="11" xfId="2" applyNumberFormat="1" applyFont="1" applyBorder="1" applyAlignment="1" applyProtection="1">
      <alignment vertical="center"/>
    </xf>
    <xf numFmtId="0" fontId="14" fillId="0" borderId="11" xfId="0" applyFont="1" applyBorder="1" applyAlignment="1">
      <alignment vertical="center"/>
    </xf>
    <xf numFmtId="0" fontId="0" fillId="0" borderId="37" xfId="0" applyBorder="1"/>
    <xf numFmtId="0" fontId="4" fillId="0" borderId="0" xfId="0" applyFont="1" applyAlignment="1" applyProtection="1">
      <alignment horizontal="center" vertical="center"/>
      <protection locked="0"/>
    </xf>
    <xf numFmtId="0" fontId="2" fillId="0" borderId="0" xfId="0" applyFont="1" applyAlignment="1">
      <alignment horizontal="center"/>
    </xf>
    <xf numFmtId="0" fontId="34" fillId="0" borderId="47" xfId="0" applyFont="1" applyBorder="1" applyAlignment="1" applyProtection="1">
      <alignment horizontal="center"/>
      <protection locked="0"/>
    </xf>
    <xf numFmtId="0" fontId="34" fillId="0" borderId="0" xfId="0" applyFont="1" applyProtection="1">
      <protection locked="0"/>
    </xf>
    <xf numFmtId="164" fontId="33" fillId="0" borderId="54" xfId="1" applyNumberFormat="1" applyFont="1" applyFill="1" applyBorder="1" applyAlignment="1">
      <alignment horizontal="center" vertical="center"/>
    </xf>
    <xf numFmtId="0" fontId="15" fillId="0" borderId="0" xfId="0" applyFont="1"/>
    <xf numFmtId="0" fontId="15" fillId="0" borderId="0" xfId="0" applyFont="1" applyProtection="1">
      <protection locked="0"/>
    </xf>
    <xf numFmtId="0" fontId="21" fillId="0" borderId="0" xfId="0" applyFont="1" applyAlignment="1" applyProtection="1">
      <alignment horizontal="left" vertical="center"/>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0" borderId="8" xfId="0" applyFont="1" applyBorder="1" applyAlignment="1" applyProtection="1">
      <alignment horizontal="center"/>
      <protection locked="0"/>
    </xf>
    <xf numFmtId="0" fontId="27" fillId="0" borderId="65" xfId="0" applyFont="1" applyBorder="1" applyAlignment="1" applyProtection="1">
      <alignment horizontal="center"/>
      <protection locked="0"/>
    </xf>
    <xf numFmtId="0" fontId="25" fillId="0" borderId="47" xfId="0" applyFont="1" applyBorder="1" applyAlignment="1" applyProtection="1">
      <alignment horizontal="center"/>
      <protection locked="0"/>
    </xf>
    <xf numFmtId="0" fontId="27" fillId="0" borderId="47" xfId="0" applyFont="1" applyBorder="1" applyAlignment="1" applyProtection="1">
      <alignment horizontal="center"/>
      <protection locked="0"/>
    </xf>
    <xf numFmtId="0" fontId="27" fillId="0" borderId="0" xfId="0" applyFont="1" applyProtection="1">
      <protection locked="0"/>
    </xf>
    <xf numFmtId="0" fontId="27" fillId="0" borderId="25" xfId="0"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35" xfId="0" applyFont="1" applyBorder="1" applyProtection="1">
      <protection locked="0"/>
    </xf>
    <xf numFmtId="0" fontId="27" fillId="0" borderId="6" xfId="0" applyFont="1" applyBorder="1" applyAlignment="1" applyProtection="1">
      <alignment horizontal="center"/>
      <protection locked="0"/>
    </xf>
    <xf numFmtId="0" fontId="27" fillId="0" borderId="64" xfId="0" applyFont="1" applyBorder="1" applyAlignment="1" applyProtection="1">
      <alignment horizontal="center"/>
      <protection locked="0"/>
    </xf>
    <xf numFmtId="0" fontId="27" fillId="0" borderId="35" xfId="0" applyFont="1" applyBorder="1" applyAlignment="1" applyProtection="1">
      <alignment horizontal="center"/>
      <protection locked="0"/>
    </xf>
    <xf numFmtId="0" fontId="27" fillId="0" borderId="49" xfId="0" applyFont="1" applyBorder="1" applyAlignment="1" applyProtection="1">
      <alignment horizontal="center"/>
      <protection locked="0"/>
    </xf>
    <xf numFmtId="0" fontId="27" fillId="0" borderId="47" xfId="0" applyFont="1" applyBorder="1"/>
    <xf numFmtId="0" fontId="15" fillId="0" borderId="15" xfId="0" applyFont="1" applyBorder="1" applyProtection="1">
      <protection locked="0"/>
    </xf>
    <xf numFmtId="0" fontId="35" fillId="0" borderId="29" xfId="2" applyNumberFormat="1" applyFont="1" applyBorder="1" applyAlignment="1" applyProtection="1">
      <alignment horizontal="center" vertical="center"/>
    </xf>
    <xf numFmtId="0" fontId="35" fillId="0" borderId="0" xfId="2" applyNumberFormat="1" applyFont="1" applyBorder="1" applyAlignment="1" applyProtection="1">
      <alignment horizontal="center" vertical="center"/>
    </xf>
    <xf numFmtId="0" fontId="29" fillId="0" borderId="0" xfId="0" applyFont="1" applyProtection="1">
      <protection locked="0"/>
    </xf>
    <xf numFmtId="0" fontId="21" fillId="4" borderId="38" xfId="0"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15" fillId="2" borderId="62" xfId="0" applyFont="1" applyFill="1" applyBorder="1" applyAlignment="1" applyProtection="1">
      <alignment horizontal="center" vertical="center" wrapText="1"/>
      <protection locked="0"/>
    </xf>
    <xf numFmtId="0" fontId="15" fillId="2" borderId="63" xfId="0"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left"/>
      <protection locked="0"/>
    </xf>
    <xf numFmtId="0" fontId="15" fillId="2" borderId="6" xfId="0" applyFont="1" applyFill="1" applyBorder="1" applyAlignment="1" applyProtection="1">
      <alignment horizontal="left"/>
      <protection locked="0"/>
    </xf>
    <xf numFmtId="0" fontId="15" fillId="2" borderId="50"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4" borderId="69"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21" fillId="4" borderId="70" xfId="0" applyFont="1" applyFill="1" applyBorder="1" applyAlignment="1" applyProtection="1">
      <alignment horizontal="center" vertical="center" wrapText="1"/>
      <protection locked="0"/>
    </xf>
    <xf numFmtId="0" fontId="21" fillId="4" borderId="60" xfId="0" applyFont="1" applyFill="1" applyBorder="1" applyAlignment="1" applyProtection="1">
      <alignment horizontal="center" vertical="center" wrapText="1"/>
      <protection locked="0"/>
    </xf>
    <xf numFmtId="0" fontId="15" fillId="2" borderId="58"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1" fontId="15" fillId="2" borderId="11" xfId="0" applyNumberFormat="1"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center" wrapText="1"/>
      <protection locked="0"/>
    </xf>
    <xf numFmtId="0" fontId="21" fillId="4" borderId="57" xfId="0" applyFont="1" applyFill="1" applyBorder="1" applyAlignment="1" applyProtection="1">
      <alignment horizontal="center" vertical="center" wrapText="1"/>
      <protection locked="0"/>
    </xf>
    <xf numFmtId="10" fontId="6" fillId="0" borderId="4" xfId="0" applyNumberFormat="1" applyFont="1" applyBorder="1" applyAlignment="1">
      <alignment horizontal="center" vertical="center"/>
    </xf>
    <xf numFmtId="0" fontId="15" fillId="2" borderId="68" xfId="0" applyFont="1" applyFill="1" applyBorder="1" applyAlignment="1" applyProtection="1">
      <alignment horizontal="left"/>
      <protection locked="0"/>
    </xf>
    <xf numFmtId="0" fontId="15" fillId="2" borderId="67" xfId="0" applyFont="1" applyFill="1" applyBorder="1" applyAlignment="1" applyProtection="1">
      <alignment horizontal="left"/>
      <protection locked="0"/>
    </xf>
    <xf numFmtId="0" fontId="15" fillId="2" borderId="40" xfId="0" applyFont="1" applyFill="1" applyBorder="1" applyAlignment="1" applyProtection="1">
      <alignment horizontal="left"/>
      <protection locked="0"/>
    </xf>
    <xf numFmtId="0" fontId="15" fillId="2" borderId="24" xfId="0" applyFont="1" applyFill="1" applyBorder="1" applyAlignment="1" applyProtection="1">
      <alignment horizontal="left"/>
      <protection locked="0"/>
    </xf>
    <xf numFmtId="0" fontId="29" fillId="0" borderId="0" xfId="0" applyFont="1"/>
    <xf numFmtId="0" fontId="0" fillId="0" borderId="0" xfId="0" applyAlignment="1" applyProtection="1">
      <alignment wrapText="1"/>
      <protection locked="0"/>
    </xf>
    <xf numFmtId="0" fontId="15" fillId="0" borderId="0" xfId="0" applyFont="1" applyAlignment="1" applyProtection="1">
      <alignment horizontal="left" wrapText="1"/>
      <protection locked="0"/>
    </xf>
    <xf numFmtId="0" fontId="16" fillId="3" borderId="8" xfId="0" applyFont="1" applyFill="1" applyBorder="1" applyAlignment="1" applyProtection="1">
      <alignment horizontal="center" wrapText="1"/>
      <protection locked="0"/>
    </xf>
    <xf numFmtId="0" fontId="0" fillId="0" borderId="0" xfId="0" applyAlignment="1" applyProtection="1">
      <alignment vertical="center"/>
      <protection locked="0"/>
    </xf>
    <xf numFmtId="0" fontId="15" fillId="0" borderId="0" xfId="0" applyFont="1" applyAlignment="1" applyProtection="1">
      <alignment horizontal="left" vertical="center"/>
      <protection locked="0"/>
    </xf>
    <xf numFmtId="0" fontId="16" fillId="3" borderId="8" xfId="0" applyFont="1" applyFill="1" applyBorder="1" applyAlignment="1" applyProtection="1">
      <alignment horizontal="center" vertical="center"/>
      <protection locked="0"/>
    </xf>
    <xf numFmtId="0" fontId="0" fillId="0" borderId="0" xfId="0" applyAlignment="1">
      <alignment vertical="center"/>
    </xf>
    <xf numFmtId="0" fontId="38" fillId="0" borderId="15" xfId="0" applyFont="1" applyBorder="1" applyProtection="1">
      <protection locked="0"/>
    </xf>
    <xf numFmtId="164" fontId="0" fillId="0" borderId="11" xfId="0" applyNumberFormat="1" applyBorder="1" applyProtection="1">
      <protection locked="0"/>
    </xf>
    <xf numFmtId="1" fontId="0" fillId="0" borderId="24" xfId="0" applyNumberFormat="1" applyBorder="1" applyAlignment="1" applyProtection="1">
      <alignment horizontal="center" vertical="center"/>
      <protection locked="0"/>
    </xf>
    <xf numFmtId="0" fontId="15" fillId="2" borderId="12"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4" fillId="0" borderId="4" xfId="0" applyFont="1" applyBorder="1" applyAlignment="1">
      <alignment vertical="center"/>
    </xf>
    <xf numFmtId="0" fontId="10" fillId="0" borderId="54" xfId="0" applyFont="1" applyBorder="1" applyProtection="1">
      <protection locked="0"/>
    </xf>
    <xf numFmtId="0" fontId="7" fillId="3" borderId="8"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2" fillId="0" borderId="0" xfId="0" applyFont="1" applyAlignment="1">
      <alignment wrapText="1"/>
    </xf>
    <xf numFmtId="0" fontId="21" fillId="4" borderId="30" xfId="0" applyFont="1" applyFill="1" applyBorder="1" applyAlignment="1" applyProtection="1">
      <alignment horizontal="center" vertical="center" wrapText="1"/>
      <protection locked="0"/>
    </xf>
    <xf numFmtId="0" fontId="15" fillId="2" borderId="73" xfId="0" applyFont="1" applyFill="1" applyBorder="1" applyAlignment="1" applyProtection="1">
      <alignment horizontal="center" vertical="center" wrapText="1"/>
      <protection locked="0"/>
    </xf>
    <xf numFmtId="0" fontId="21" fillId="4" borderId="7" xfId="0" applyFont="1" applyFill="1" applyBorder="1" applyAlignment="1">
      <alignment horizontal="center" vertical="center" wrapText="1"/>
    </xf>
    <xf numFmtId="0" fontId="21" fillId="4" borderId="1" xfId="0" applyFont="1" applyFill="1" applyBorder="1" applyAlignment="1" applyProtection="1">
      <alignment horizontal="center" vertical="center" wrapText="1"/>
      <protection locked="0"/>
    </xf>
    <xf numFmtId="0" fontId="15" fillId="0" borderId="30" xfId="0" applyFont="1" applyBorder="1" applyAlignment="1" applyProtection="1">
      <alignment horizontal="left" vertical="center"/>
      <protection locked="0"/>
    </xf>
    <xf numFmtId="0" fontId="23" fillId="0" borderId="0" xfId="2" applyNumberFormat="1" applyFont="1" applyFill="1" applyBorder="1" applyAlignment="1" applyProtection="1">
      <alignment horizontal="center" vertical="center" wrapText="1"/>
      <protection locked="0"/>
    </xf>
    <xf numFmtId="0" fontId="21" fillId="4" borderId="1" xfId="0" applyFont="1" applyFill="1" applyBorder="1" applyAlignment="1">
      <alignment horizontal="center" vertical="center" wrapText="1"/>
    </xf>
    <xf numFmtId="0" fontId="21" fillId="4" borderId="0" xfId="0" applyFont="1" applyFill="1" applyAlignment="1" applyProtection="1">
      <alignment horizontal="center" vertical="center" wrapText="1"/>
      <protection locked="0"/>
    </xf>
    <xf numFmtId="3" fontId="29" fillId="0" borderId="0" xfId="2" applyNumberFormat="1" applyFont="1" applyFill="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9" fontId="29" fillId="0" borderId="0" xfId="2" applyFont="1" applyFill="1" applyBorder="1" applyAlignment="1" applyProtection="1">
      <alignment horizontal="center" vertical="center"/>
      <protection locked="0"/>
    </xf>
    <xf numFmtId="9" fontId="36" fillId="0" borderId="15" xfId="0" applyNumberFormat="1" applyFont="1" applyBorder="1" applyAlignment="1" applyProtection="1">
      <alignment horizontal="center" vertical="center"/>
      <protection locked="0"/>
    </xf>
    <xf numFmtId="9" fontId="6" fillId="6" borderId="4" xfId="0" applyNumberFormat="1" applyFont="1" applyFill="1" applyBorder="1" applyAlignment="1">
      <alignment horizontal="center"/>
    </xf>
    <xf numFmtId="9" fontId="9" fillId="6" borderId="4" xfId="0" applyNumberFormat="1" applyFont="1" applyFill="1" applyBorder="1" applyAlignment="1">
      <alignment horizontal="center"/>
    </xf>
    <xf numFmtId="0" fontId="16" fillId="3" borderId="8" xfId="0" applyFont="1" applyFill="1" applyBorder="1" applyProtection="1">
      <protection locked="0"/>
    </xf>
    <xf numFmtId="0" fontId="16" fillId="3" borderId="9" xfId="0" applyFont="1" applyFill="1" applyBorder="1" applyProtection="1">
      <protection locked="0"/>
    </xf>
    <xf numFmtId="0" fontId="16" fillId="0" borderId="7" xfId="0" applyFont="1" applyBorder="1" applyAlignment="1" applyProtection="1">
      <alignment vertical="center"/>
      <protection locked="0"/>
    </xf>
    <xf numFmtId="0" fontId="16" fillId="0" borderId="7" xfId="0" applyFont="1" applyBorder="1" applyAlignment="1" applyProtection="1">
      <alignment vertical="center" wrapText="1"/>
      <protection locked="0"/>
    </xf>
    <xf numFmtId="0" fontId="17" fillId="0" borderId="7" xfId="0" applyFont="1" applyBorder="1" applyAlignment="1" applyProtection="1">
      <alignment vertical="center"/>
      <protection locked="0"/>
    </xf>
    <xf numFmtId="0" fontId="9" fillId="6" borderId="4" xfId="0" applyFont="1" applyFill="1" applyBorder="1" applyAlignment="1">
      <alignment horizontal="justify"/>
    </xf>
    <xf numFmtId="0" fontId="6" fillId="6" borderId="4" xfId="0" applyFont="1" applyFill="1" applyBorder="1" applyAlignment="1">
      <alignment wrapText="1"/>
    </xf>
    <xf numFmtId="0" fontId="9" fillId="6" borderId="4" xfId="0" applyFont="1" applyFill="1" applyBorder="1" applyAlignment="1">
      <alignment horizontal="justify" wrapText="1"/>
    </xf>
    <xf numFmtId="0" fontId="9" fillId="6" borderId="4" xfId="0" applyFont="1" applyFill="1" applyBorder="1" applyAlignment="1">
      <alignment horizontal="justify" vertical="center" wrapText="1"/>
    </xf>
    <xf numFmtId="0" fontId="6" fillId="6" borderId="4" xfId="0" applyFont="1" applyFill="1" applyBorder="1" applyAlignment="1">
      <alignment horizontal="justify" wrapText="1"/>
    </xf>
    <xf numFmtId="0" fontId="0" fillId="0" borderId="1"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12" xfId="0" applyBorder="1" applyAlignment="1" applyProtection="1">
      <alignment horizontal="center"/>
      <protection locked="0"/>
    </xf>
    <xf numFmtId="0" fontId="40" fillId="5" borderId="4" xfId="0" applyFont="1" applyFill="1" applyBorder="1" applyAlignment="1">
      <alignment horizontal="center"/>
    </xf>
    <xf numFmtId="0" fontId="40" fillId="5" borderId="4" xfId="0" applyFont="1" applyFill="1" applyBorder="1" applyAlignment="1">
      <alignment horizontal="center" wrapText="1"/>
    </xf>
    <xf numFmtId="0" fontId="40" fillId="4" borderId="4" xfId="0" applyFont="1" applyFill="1" applyBorder="1"/>
    <xf numFmtId="0" fontId="40" fillId="5" borderId="4" xfId="0" applyFont="1" applyFill="1" applyBorder="1"/>
    <xf numFmtId="0" fontId="40" fillId="4" borderId="4" xfId="0" applyFont="1" applyFill="1" applyBorder="1" applyAlignment="1">
      <alignment wrapText="1"/>
    </xf>
    <xf numFmtId="0" fontId="6" fillId="6" borderId="4" xfId="0" applyFont="1" applyFill="1" applyBorder="1" applyAlignment="1">
      <alignment horizontal="justify"/>
    </xf>
    <xf numFmtId="0" fontId="7" fillId="5" borderId="4" xfId="0" applyFont="1" applyFill="1" applyBorder="1" applyAlignment="1">
      <alignment horizontal="justify"/>
    </xf>
    <xf numFmtId="0" fontId="27" fillId="0" borderId="0" xfId="0" applyFont="1"/>
    <xf numFmtId="0" fontId="27" fillId="0" borderId="0" xfId="0" applyFont="1" applyAlignment="1" applyProtection="1">
      <alignment horizontal="center"/>
      <protection locked="0"/>
    </xf>
    <xf numFmtId="0" fontId="41" fillId="0" borderId="0" xfId="0" applyFont="1" applyAlignment="1" applyProtection="1">
      <alignment horizontal="left"/>
      <protection locked="0"/>
    </xf>
    <xf numFmtId="0" fontId="41" fillId="3" borderId="7" xfId="0" applyFont="1" applyFill="1" applyBorder="1" applyAlignment="1" applyProtection="1">
      <alignment horizontal="center"/>
      <protection locked="0"/>
    </xf>
    <xf numFmtId="0" fontId="41" fillId="3" borderId="8" xfId="0" applyFont="1" applyFill="1" applyBorder="1" applyAlignment="1" applyProtection="1">
      <alignment horizontal="center"/>
      <protection locked="0"/>
    </xf>
    <xf numFmtId="0" fontId="41" fillId="3" borderId="9" xfId="0" applyFont="1" applyFill="1" applyBorder="1" applyAlignment="1" applyProtection="1">
      <alignment horizontal="center"/>
      <protection locked="0"/>
    </xf>
    <xf numFmtId="0" fontId="41" fillId="2" borderId="16" xfId="0" applyFont="1" applyFill="1" applyBorder="1" applyAlignment="1" applyProtection="1">
      <alignment horizontal="center" vertical="center" wrapText="1"/>
      <protection locked="0"/>
    </xf>
    <xf numFmtId="0" fontId="18" fillId="4" borderId="45" xfId="0" applyFont="1" applyFill="1" applyBorder="1" applyAlignment="1" applyProtection="1">
      <alignment horizontal="center" vertical="center" wrapText="1"/>
      <protection locked="0"/>
    </xf>
    <xf numFmtId="0" fontId="41" fillId="2" borderId="10" xfId="0" applyFont="1" applyFill="1" applyBorder="1" applyAlignment="1" applyProtection="1">
      <alignment horizontal="center" vertical="center" wrapText="1"/>
      <protection locked="0"/>
    </xf>
    <xf numFmtId="0" fontId="41" fillId="2" borderId="11" xfId="0" applyFont="1" applyFill="1" applyBorder="1" applyAlignment="1" applyProtection="1">
      <alignment horizontal="center" vertical="center" wrapText="1"/>
      <protection locked="0"/>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6" xfId="0" applyFont="1" applyFill="1" applyBorder="1" applyAlignment="1" applyProtection="1">
      <alignment horizontal="center" vertical="center" wrapText="1"/>
      <protection locked="0"/>
    </xf>
    <xf numFmtId="0" fontId="27" fillId="0" borderId="29" xfId="0" applyFont="1" applyBorder="1" applyProtection="1">
      <protection locked="0"/>
    </xf>
    <xf numFmtId="0" fontId="27" fillId="0" borderId="4" xfId="0" applyFont="1" applyBorder="1" applyProtection="1">
      <protection locked="0"/>
    </xf>
    <xf numFmtId="0" fontId="18" fillId="0" borderId="0" xfId="0" applyFont="1" applyAlignment="1">
      <alignment vertical="center"/>
    </xf>
    <xf numFmtId="0" fontId="41" fillId="0" borderId="0" xfId="0" applyFont="1" applyProtection="1">
      <protection locked="0"/>
    </xf>
    <xf numFmtId="0" fontId="29" fillId="0" borderId="47" xfId="0" applyFont="1" applyBorder="1" applyAlignment="1" applyProtection="1">
      <alignment horizontal="center"/>
      <protection locked="0"/>
    </xf>
    <xf numFmtId="0" fontId="21" fillId="4" borderId="42" xfId="0" applyFont="1" applyFill="1" applyBorder="1" applyAlignment="1">
      <alignment horizontal="center" vertical="center" wrapText="1"/>
    </xf>
    <xf numFmtId="0" fontId="27" fillId="0" borderId="4" xfId="0" applyFont="1" applyBorder="1"/>
    <xf numFmtId="0" fontId="41" fillId="0" borderId="4" xfId="0" applyFont="1" applyBorder="1" applyAlignment="1" applyProtection="1">
      <alignment horizontal="left"/>
      <protection locked="0"/>
    </xf>
    <xf numFmtId="0" fontId="41" fillId="3" borderId="4" xfId="0" applyFont="1" applyFill="1" applyBorder="1" applyAlignment="1" applyProtection="1">
      <alignment horizontal="center"/>
      <protection locked="0"/>
    </xf>
    <xf numFmtId="0" fontId="18" fillId="4" borderId="42" xfId="0" applyFont="1" applyFill="1" applyBorder="1" applyAlignment="1">
      <alignment vertical="center" wrapText="1"/>
    </xf>
    <xf numFmtId="0" fontId="27" fillId="0" borderId="53" xfId="0" applyFont="1" applyBorder="1" applyProtection="1">
      <protection locked="0"/>
    </xf>
    <xf numFmtId="0" fontId="2" fillId="0" borderId="2" xfId="0" applyFont="1" applyBorder="1" applyProtection="1">
      <protection locked="0"/>
    </xf>
    <xf numFmtId="0" fontId="2" fillId="0" borderId="13" xfId="0" applyFont="1" applyBorder="1" applyProtection="1">
      <protection locked="0"/>
    </xf>
    <xf numFmtId="0" fontId="27" fillId="0" borderId="37" xfId="0" applyFont="1" applyBorder="1" applyProtection="1">
      <protection locked="0"/>
    </xf>
    <xf numFmtId="0" fontId="27" fillId="0" borderId="15" xfId="0" applyFont="1" applyBorder="1" applyProtection="1">
      <protection locked="0"/>
    </xf>
    <xf numFmtId="0" fontId="27" fillId="0" borderId="47" xfId="0" applyFont="1" applyBorder="1" applyProtection="1">
      <protection locked="0"/>
    </xf>
    <xf numFmtId="0" fontId="0" fillId="0" borderId="0" xfId="0"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33" fillId="0" borderId="0" xfId="0" applyFont="1" applyAlignment="1">
      <alignment horizontal="justify" vertical="center" wrapText="1"/>
    </xf>
    <xf numFmtId="0" fontId="33" fillId="0" borderId="0" xfId="0" applyFont="1" applyAlignment="1">
      <alignment horizontal="justify"/>
    </xf>
    <xf numFmtId="0" fontId="33" fillId="0" borderId="0" xfId="0" applyFont="1" applyAlignment="1">
      <alignment horizontal="center" vertical="center"/>
    </xf>
    <xf numFmtId="9" fontId="29" fillId="0" borderId="0" xfId="0" applyNumberFormat="1" applyFont="1" applyAlignment="1">
      <alignment horizontal="center" vertical="center" wrapText="1"/>
    </xf>
    <xf numFmtId="0" fontId="29" fillId="0" borderId="0" xfId="0" applyFont="1" applyAlignment="1">
      <alignment horizontal="justify" vertical="center" wrapText="1"/>
    </xf>
    <xf numFmtId="164" fontId="33" fillId="0" borderId="0" xfId="1" applyNumberFormat="1" applyFont="1" applyFill="1" applyBorder="1" applyAlignment="1">
      <alignment horizontal="center" vertical="center"/>
    </xf>
    <xf numFmtId="44" fontId="29" fillId="0" borderId="0" xfId="1" applyFont="1" applyFill="1" applyBorder="1" applyAlignment="1" applyProtection="1">
      <alignment horizontal="center" vertical="center"/>
      <protection locked="0"/>
    </xf>
    <xf numFmtId="0" fontId="21" fillId="0" borderId="0" xfId="0" applyFont="1" applyAlignment="1">
      <alignment horizontal="center" vertical="center"/>
    </xf>
    <xf numFmtId="0" fontId="36" fillId="0" borderId="17" xfId="0" applyFont="1" applyBorder="1" applyAlignment="1" applyProtection="1">
      <alignment horizontal="justify" vertical="center" wrapText="1"/>
      <protection locked="0"/>
    </xf>
    <xf numFmtId="0" fontId="36" fillId="0" borderId="4" xfId="0" applyFont="1" applyBorder="1" applyAlignment="1" applyProtection="1">
      <alignment horizontal="left" vertical="center" wrapText="1"/>
      <protection locked="0"/>
    </xf>
    <xf numFmtId="0" fontId="36" fillId="0" borderId="4" xfId="0" applyFont="1" applyBorder="1" applyAlignment="1" applyProtection="1">
      <alignment horizontal="justify" vertical="center" wrapText="1"/>
      <protection locked="0"/>
    </xf>
    <xf numFmtId="0" fontId="36" fillId="0" borderId="4" xfId="0" applyFont="1" applyBorder="1" applyAlignment="1" applyProtection="1">
      <alignment horizontal="center" vertical="center"/>
      <protection locked="0"/>
    </xf>
    <xf numFmtId="0" fontId="36" fillId="0" borderId="4" xfId="2" applyNumberFormat="1" applyFont="1" applyBorder="1" applyAlignment="1" applyProtection="1">
      <alignment horizontal="center" vertical="center"/>
    </xf>
    <xf numFmtId="9" fontId="36" fillId="0" borderId="4" xfId="0" applyNumberFormat="1" applyFont="1" applyBorder="1" applyAlignment="1">
      <alignment horizontal="center" vertical="center"/>
    </xf>
    <xf numFmtId="0" fontId="36" fillId="0" borderId="20" xfId="0" applyFont="1" applyBorder="1" applyAlignment="1" applyProtection="1">
      <alignment horizontal="left" vertical="center" wrapText="1"/>
      <protection locked="0"/>
    </xf>
    <xf numFmtId="0" fontId="36" fillId="0" borderId="4" xfId="0" applyFont="1" applyBorder="1" applyAlignment="1" applyProtection="1">
      <alignment vertical="center"/>
      <protection locked="0"/>
    </xf>
    <xf numFmtId="0" fontId="36" fillId="0" borderId="4" xfId="0" applyFont="1" applyBorder="1" applyProtection="1">
      <protection locked="0"/>
    </xf>
    <xf numFmtId="0" fontId="36" fillId="0" borderId="4" xfId="0" applyFont="1" applyBorder="1" applyAlignment="1" applyProtection="1">
      <alignment horizontal="justify" vertical="center"/>
      <protection locked="0"/>
    </xf>
    <xf numFmtId="0" fontId="0" fillId="0" borderId="62" xfId="0" applyBorder="1" applyProtection="1">
      <protection locked="0"/>
    </xf>
    <xf numFmtId="0" fontId="14" fillId="0" borderId="54" xfId="0" applyFont="1" applyBorder="1" applyAlignment="1">
      <alignment vertical="center"/>
    </xf>
    <xf numFmtId="0" fontId="15" fillId="0" borderId="1"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0" xfId="0" applyFont="1" applyAlignment="1" applyProtection="1">
      <alignment horizontal="center"/>
      <protection locked="0"/>
    </xf>
    <xf numFmtId="0" fontId="21" fillId="0" borderId="0" xfId="0" applyFont="1" applyAlignment="1" applyProtection="1">
      <alignment vertical="center"/>
      <protection locked="0"/>
    </xf>
    <xf numFmtId="0" fontId="0" fillId="0" borderId="2" xfId="0" applyBorder="1" applyProtection="1">
      <protection locked="0"/>
    </xf>
    <xf numFmtId="1" fontId="0" fillId="0" borderId="0" xfId="0" applyNumberFormat="1" applyProtection="1">
      <protection locked="0"/>
    </xf>
    <xf numFmtId="0" fontId="0" fillId="0" borderId="13" xfId="0" applyBorder="1" applyProtection="1">
      <protection locked="0"/>
    </xf>
    <xf numFmtId="0" fontId="23" fillId="0" borderId="4" xfId="0" applyFont="1" applyBorder="1" applyAlignment="1">
      <alignment horizontal="justify" vertical="center" wrapText="1"/>
    </xf>
    <xf numFmtId="0" fontId="0" fillId="0" borderId="4" xfId="2" applyNumberFormat="1" applyFont="1" applyBorder="1" applyAlignment="1" applyProtection="1">
      <alignment horizontal="center" vertical="center"/>
    </xf>
    <xf numFmtId="0" fontId="36" fillId="0" borderId="17" xfId="2" applyNumberFormat="1" applyFont="1" applyFill="1" applyBorder="1" applyAlignment="1" applyProtection="1">
      <alignment horizontal="center" vertical="center"/>
      <protection locked="0"/>
    </xf>
    <xf numFmtId="0" fontId="36" fillId="0" borderId="4" xfId="2"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1" fontId="36" fillId="0" borderId="17" xfId="2" applyNumberFormat="1" applyFont="1" applyFill="1" applyBorder="1" applyAlignment="1" applyProtection="1">
      <alignment horizontal="center" vertical="center"/>
      <protection locked="0"/>
    </xf>
    <xf numFmtId="1" fontId="36" fillId="0" borderId="4" xfId="2" applyNumberFormat="1" applyFont="1" applyFill="1" applyBorder="1" applyAlignment="1" applyProtection="1">
      <alignment horizontal="center" vertical="center"/>
      <protection locked="0"/>
    </xf>
    <xf numFmtId="164" fontId="36" fillId="0" borderId="17" xfId="1" applyNumberFormat="1" applyFont="1" applyFill="1" applyBorder="1" applyAlignment="1" applyProtection="1">
      <alignment horizontal="center" vertical="center"/>
      <protection locked="0"/>
    </xf>
    <xf numFmtId="164" fontId="36" fillId="0" borderId="4" xfId="1" applyNumberFormat="1" applyFont="1" applyFill="1" applyBorder="1" applyAlignment="1" applyProtection="1">
      <alignment horizontal="center" vertical="center"/>
      <protection locked="0"/>
    </xf>
    <xf numFmtId="0" fontId="36" fillId="0" borderId="17" xfId="2" applyNumberFormat="1" applyFont="1" applyBorder="1" applyAlignment="1" applyProtection="1">
      <alignment horizontal="center" vertical="center"/>
    </xf>
    <xf numFmtId="9" fontId="36" fillId="0" borderId="17" xfId="0" applyNumberFormat="1" applyFont="1" applyBorder="1" applyAlignment="1">
      <alignment horizontal="center" vertical="center"/>
    </xf>
    <xf numFmtId="0" fontId="36" fillId="0" borderId="17" xfId="0" applyFont="1" applyBorder="1" applyAlignment="1" applyProtection="1">
      <alignment horizontal="left" vertical="center" wrapText="1"/>
      <protection locked="0"/>
    </xf>
    <xf numFmtId="0" fontId="36" fillId="0" borderId="11" xfId="0" applyFont="1" applyBorder="1" applyAlignment="1" applyProtection="1">
      <alignment horizontal="center" vertical="center"/>
      <protection locked="0"/>
    </xf>
    <xf numFmtId="0" fontId="36" fillId="0" borderId="11" xfId="0" applyFont="1" applyBorder="1" applyAlignment="1" applyProtection="1">
      <alignment horizontal="justify" vertical="center" wrapText="1"/>
      <protection locked="0"/>
    </xf>
    <xf numFmtId="0" fontId="36" fillId="0" borderId="4"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164" fontId="36" fillId="0" borderId="4" xfId="1" applyNumberFormat="1" applyFont="1" applyFill="1" applyBorder="1" applyAlignment="1" applyProtection="1">
      <alignment horizontal="center"/>
      <protection locked="0"/>
    </xf>
    <xf numFmtId="0" fontId="36" fillId="0" borderId="4" xfId="0" applyFont="1" applyBorder="1" applyAlignment="1" applyProtection="1">
      <alignment horizontal="center"/>
      <protection locked="0"/>
    </xf>
    <xf numFmtId="0" fontId="36" fillId="0" borderId="11" xfId="2" applyNumberFormat="1" applyFont="1" applyBorder="1" applyAlignment="1" applyProtection="1">
      <alignment horizontal="center" vertical="center"/>
    </xf>
    <xf numFmtId="0" fontId="36" fillId="0" borderId="11" xfId="0" applyFont="1" applyBorder="1" applyAlignment="1" applyProtection="1">
      <alignment horizontal="center"/>
      <protection locked="0"/>
    </xf>
    <xf numFmtId="0" fontId="36" fillId="0" borderId="11" xfId="0" applyFont="1" applyBorder="1" applyAlignment="1" applyProtection="1">
      <alignment horizontal="left" vertical="center" wrapText="1"/>
      <protection locked="0"/>
    </xf>
    <xf numFmtId="9" fontId="36" fillId="0" borderId="11" xfId="0" applyNumberFormat="1" applyFont="1" applyBorder="1" applyAlignment="1">
      <alignment horizontal="center" vertical="center"/>
    </xf>
    <xf numFmtId="0" fontId="22" fillId="0" borderId="0" xfId="0" applyFont="1" applyAlignment="1">
      <alignment wrapText="1"/>
    </xf>
    <xf numFmtId="0" fontId="37" fillId="0" borderId="0" xfId="0" applyFont="1" applyAlignment="1">
      <alignment vertical="center"/>
    </xf>
    <xf numFmtId="0" fontId="16" fillId="0" borderId="0" xfId="0" applyFont="1" applyAlignment="1" applyProtection="1">
      <alignment vertical="center" wrapText="1"/>
      <protection locked="0"/>
    </xf>
    <xf numFmtId="0" fontId="22" fillId="0" borderId="0" xfId="0" applyFont="1" applyAlignment="1">
      <alignment vertical="center" wrapText="1"/>
    </xf>
    <xf numFmtId="0" fontId="6" fillId="0" borderId="4" xfId="0" applyFont="1" applyBorder="1" applyAlignment="1">
      <alignment horizontal="center" vertical="center"/>
    </xf>
    <xf numFmtId="0" fontId="7" fillId="5" borderId="4" xfId="0" applyFont="1" applyFill="1" applyBorder="1" applyAlignment="1">
      <alignment horizontal="center" vertical="center" wrapText="1"/>
    </xf>
    <xf numFmtId="0" fontId="43" fillId="0" borderId="4" xfId="0" applyFont="1" applyBorder="1" applyAlignment="1" applyProtection="1">
      <alignment horizontal="justify" vertical="center" wrapText="1"/>
      <protection locked="0"/>
    </xf>
    <xf numFmtId="0" fontId="47" fillId="0" borderId="4" xfId="0" applyFont="1" applyBorder="1" applyAlignment="1">
      <alignment horizontal="center" vertical="center"/>
    </xf>
    <xf numFmtId="0" fontId="45" fillId="0" borderId="4" xfId="0" applyFont="1" applyBorder="1" applyProtection="1">
      <protection locked="0"/>
    </xf>
    <xf numFmtId="0" fontId="47" fillId="0" borderId="11" xfId="0" applyFont="1" applyBorder="1" applyAlignment="1">
      <alignment horizontal="center" vertical="center"/>
    </xf>
    <xf numFmtId="0" fontId="45" fillId="0" borderId="11" xfId="0" applyFont="1" applyBorder="1" applyProtection="1">
      <protection locked="0"/>
    </xf>
    <xf numFmtId="9" fontId="45" fillId="0" borderId="4" xfId="2" applyFont="1" applyFill="1" applyBorder="1" applyAlignment="1" applyProtection="1">
      <alignment horizontal="center" vertical="center" wrapText="1"/>
      <protection locked="0"/>
    </xf>
    <xf numFmtId="9" fontId="46" fillId="0" borderId="4" xfId="0" applyNumberFormat="1" applyFont="1" applyBorder="1" applyAlignment="1" applyProtection="1">
      <alignment horizontal="center" vertical="center"/>
      <protection locked="0"/>
    </xf>
    <xf numFmtId="44" fontId="46" fillId="0" borderId="4" xfId="1" applyFont="1" applyFill="1" applyBorder="1" applyAlignment="1" applyProtection="1">
      <alignment wrapText="1"/>
      <protection locked="0"/>
    </xf>
    <xf numFmtId="0" fontId="46" fillId="0" borderId="4" xfId="0" applyFont="1" applyBorder="1" applyProtection="1">
      <protection locked="0"/>
    </xf>
    <xf numFmtId="9" fontId="45" fillId="0" borderId="4" xfId="2" applyFont="1" applyFill="1" applyBorder="1" applyAlignment="1" applyProtection="1">
      <alignment horizontal="center" vertical="center"/>
      <protection locked="0"/>
    </xf>
    <xf numFmtId="0" fontId="46" fillId="0" borderId="4" xfId="2" applyNumberFormat="1" applyFont="1" applyBorder="1" applyAlignment="1" applyProtection="1">
      <alignment horizontal="center" vertical="center"/>
    </xf>
    <xf numFmtId="9" fontId="46" fillId="0" borderId="4" xfId="2" applyFont="1" applyBorder="1" applyAlignment="1" applyProtection="1">
      <alignment horizontal="center" vertical="center"/>
    </xf>
    <xf numFmtId="0" fontId="45" fillId="0" borderId="20" xfId="0" applyFont="1" applyBorder="1" applyAlignment="1" applyProtection="1">
      <alignment horizontal="justify" vertical="center" wrapText="1"/>
      <protection locked="0"/>
    </xf>
    <xf numFmtId="0" fontId="46" fillId="0" borderId="4" xfId="0" applyFont="1" applyBorder="1" applyAlignment="1" applyProtection="1">
      <alignment horizontal="center" vertical="center"/>
      <protection locked="0"/>
    </xf>
    <xf numFmtId="9" fontId="45" fillId="0" borderId="4" xfId="0" applyNumberFormat="1" applyFont="1" applyBorder="1" applyAlignment="1" applyProtection="1">
      <alignment horizontal="center" vertical="center"/>
      <protection locked="0"/>
    </xf>
    <xf numFmtId="44" fontId="46" fillId="0" borderId="4" xfId="1" applyFont="1" applyFill="1" applyBorder="1" applyAlignment="1" applyProtection="1">
      <alignment horizontal="center" vertical="center" wrapText="1"/>
      <protection locked="0"/>
    </xf>
    <xf numFmtId="44" fontId="46" fillId="0" borderId="4" xfId="1" applyFont="1" applyBorder="1" applyAlignment="1" applyProtection="1">
      <alignment horizontal="center" vertical="center"/>
      <protection locked="0"/>
    </xf>
    <xf numFmtId="0" fontId="45" fillId="0" borderId="4" xfId="0" applyFont="1" applyBorder="1"/>
    <xf numFmtId="44" fontId="46" fillId="0" borderId="4" xfId="1" applyFont="1" applyBorder="1" applyProtection="1">
      <protection locked="0"/>
    </xf>
    <xf numFmtId="0" fontId="45" fillId="0" borderId="11" xfId="0" applyFont="1" applyBorder="1"/>
    <xf numFmtId="0" fontId="45" fillId="0" borderId="19" xfId="0" applyFont="1" applyBorder="1" applyAlignment="1" applyProtection="1">
      <alignment horizontal="justify" vertical="center" wrapText="1"/>
      <protection locked="0"/>
    </xf>
    <xf numFmtId="0" fontId="44" fillId="0" borderId="17" xfId="4" quotePrefix="1" applyFont="1" applyBorder="1" applyAlignment="1">
      <alignment horizontal="justify" vertical="center" wrapText="1"/>
    </xf>
    <xf numFmtId="0" fontId="36" fillId="0" borderId="17" xfId="0" applyFont="1" applyBorder="1" applyAlignment="1">
      <alignment horizontal="center" vertical="center"/>
    </xf>
    <xf numFmtId="0" fontId="44" fillId="0" borderId="4" xfId="4" quotePrefix="1" applyFont="1" applyBorder="1" applyAlignment="1">
      <alignment horizontal="justify" vertical="center" wrapText="1"/>
    </xf>
    <xf numFmtId="0" fontId="36" fillId="0" borderId="4" xfId="0" applyFont="1" applyBorder="1" applyAlignment="1">
      <alignment horizontal="center" vertical="center"/>
    </xf>
    <xf numFmtId="0" fontId="36" fillId="0" borderId="4" xfId="0" applyFont="1" applyBorder="1" applyAlignment="1">
      <alignment horizontal="center"/>
    </xf>
    <xf numFmtId="0" fontId="43" fillId="0" borderId="4" xfId="0" applyFont="1" applyBorder="1" applyAlignment="1" applyProtection="1">
      <alignment horizontal="justify" wrapText="1"/>
      <protection locked="0"/>
    </xf>
    <xf numFmtId="0" fontId="36" fillId="0" borderId="4" xfId="0" applyFont="1" applyBorder="1" applyAlignment="1">
      <alignment horizontal="justify" wrapText="1"/>
    </xf>
    <xf numFmtId="0" fontId="49" fillId="0" borderId="4" xfId="0" applyFont="1" applyBorder="1" applyAlignment="1" applyProtection="1">
      <alignment horizontal="justify" vertical="center" wrapText="1"/>
      <protection locked="0"/>
    </xf>
    <xf numFmtId="0" fontId="36" fillId="0" borderId="11" xfId="0" applyFont="1" applyBorder="1" applyAlignment="1">
      <alignment horizontal="justify" wrapText="1"/>
    </xf>
    <xf numFmtId="0" fontId="36" fillId="0" borderId="11" xfId="0" applyFont="1" applyBorder="1" applyAlignment="1">
      <alignment horizontal="center" vertical="center"/>
    </xf>
    <xf numFmtId="0" fontId="49" fillId="6" borderId="4" xfId="7" applyFont="1" applyFill="1" applyBorder="1" applyAlignment="1" applyProtection="1">
      <alignment vertical="center" wrapText="1"/>
      <protection locked="0"/>
    </xf>
    <xf numFmtId="0" fontId="49" fillId="6" borderId="4" xfId="7" applyNumberFormat="1" applyFont="1" applyFill="1" applyBorder="1" applyAlignment="1" applyProtection="1">
      <alignment horizontal="center" vertical="center" wrapText="1"/>
      <protection locked="0"/>
    </xf>
    <xf numFmtId="0" fontId="49" fillId="6" borderId="4" xfId="7" applyFont="1" applyFill="1" applyBorder="1" applyAlignment="1" applyProtection="1">
      <alignment horizontal="center" vertical="center" wrapText="1"/>
      <protection locked="0"/>
    </xf>
    <xf numFmtId="0" fontId="49" fillId="6" borderId="4" xfId="7" applyNumberFormat="1" applyFont="1" applyFill="1" applyBorder="1" applyAlignment="1" applyProtection="1">
      <alignment horizontal="left" vertical="center" wrapText="1"/>
      <protection locked="0"/>
    </xf>
    <xf numFmtId="164" fontId="49" fillId="6" borderId="17" xfId="7" applyNumberFormat="1" applyFont="1" applyFill="1" applyBorder="1" applyAlignment="1" applyProtection="1">
      <alignment horizontal="center" vertical="center" wrapText="1"/>
      <protection locked="0"/>
    </xf>
    <xf numFmtId="9" fontId="49" fillId="6" borderId="17" xfId="7" applyNumberFormat="1" applyFont="1" applyFill="1" applyBorder="1" applyAlignment="1" applyProtection="1">
      <alignment horizontal="center" vertical="center" wrapText="1"/>
      <protection locked="0"/>
    </xf>
    <xf numFmtId="9" fontId="49" fillId="6" borderId="17" xfId="5" applyNumberFormat="1" applyFont="1" applyFill="1" applyBorder="1" applyAlignment="1" applyProtection="1">
      <alignment vertical="center" wrapText="1"/>
      <protection locked="0"/>
    </xf>
    <xf numFmtId="9" fontId="36" fillId="0" borderId="17" xfId="2" applyFont="1" applyBorder="1" applyAlignment="1" applyProtection="1">
      <alignment horizontal="center" vertical="center"/>
    </xf>
    <xf numFmtId="0" fontId="36" fillId="0" borderId="17" xfId="2" applyNumberFormat="1" applyFont="1" applyBorder="1" applyAlignment="1" applyProtection="1">
      <alignment horizontal="justify" vertical="center" wrapText="1"/>
    </xf>
    <xf numFmtId="0" fontId="36" fillId="0" borderId="18" xfId="2" applyNumberFormat="1" applyFont="1" applyBorder="1" applyAlignment="1" applyProtection="1">
      <alignment horizontal="justify" vertical="center" wrapText="1"/>
    </xf>
    <xf numFmtId="0" fontId="36" fillId="0" borderId="4" xfId="0" applyFont="1" applyBorder="1" applyAlignment="1">
      <alignment vertical="center" wrapText="1"/>
    </xf>
    <xf numFmtId="0" fontId="49" fillId="6" borderId="4" xfId="2" applyNumberFormat="1" applyFont="1" applyFill="1" applyBorder="1" applyAlignment="1" applyProtection="1">
      <alignment horizontal="center" vertical="center" wrapText="1"/>
      <protection locked="0"/>
    </xf>
    <xf numFmtId="0" fontId="49" fillId="6" borderId="4" xfId="2" applyNumberFormat="1" applyFont="1" applyFill="1" applyBorder="1" applyAlignment="1" applyProtection="1">
      <alignment horizontal="left" vertical="center" wrapText="1"/>
      <protection locked="0"/>
    </xf>
    <xf numFmtId="164" fontId="49" fillId="6" borderId="4" xfId="1" applyNumberFormat="1" applyFont="1" applyFill="1" applyBorder="1" applyAlignment="1" applyProtection="1">
      <alignment horizontal="center" vertical="center" wrapText="1"/>
      <protection locked="0"/>
    </xf>
    <xf numFmtId="9" fontId="49" fillId="6" borderId="4" xfId="5" applyNumberFormat="1" applyFont="1" applyFill="1" applyBorder="1" applyAlignment="1" applyProtection="1">
      <alignment vertical="center" wrapText="1"/>
      <protection locked="0"/>
    </xf>
    <xf numFmtId="9" fontId="36" fillId="0" borderId="4" xfId="2" applyFont="1" applyBorder="1" applyAlignment="1" applyProtection="1">
      <alignment horizontal="center" vertical="center"/>
    </xf>
    <xf numFmtId="0" fontId="36" fillId="0" borderId="4" xfId="2" applyNumberFormat="1" applyFont="1" applyBorder="1" applyAlignment="1" applyProtection="1">
      <alignment horizontal="justify" vertical="center" wrapText="1"/>
    </xf>
    <xf numFmtId="0" fontId="36" fillId="0" borderId="20" xfId="2" applyNumberFormat="1" applyFont="1" applyBorder="1" applyAlignment="1" applyProtection="1">
      <alignment horizontal="justify" vertical="center"/>
    </xf>
    <xf numFmtId="0" fontId="49" fillId="6" borderId="11" xfId="2" applyNumberFormat="1" applyFont="1" applyFill="1" applyBorder="1" applyAlignment="1" applyProtection="1">
      <alignment horizontal="center" vertical="center" wrapText="1"/>
      <protection locked="0"/>
    </xf>
    <xf numFmtId="0" fontId="49" fillId="6" borderId="54" xfId="7" applyFont="1" applyFill="1" applyBorder="1" applyAlignment="1" applyProtection="1">
      <alignment horizontal="center" vertical="center" wrapText="1"/>
      <protection locked="0"/>
    </xf>
    <xf numFmtId="0" fontId="49" fillId="6" borderId="21" xfId="2" applyNumberFormat="1" applyFont="1" applyFill="1" applyBorder="1" applyAlignment="1" applyProtection="1">
      <alignment horizontal="center" vertical="center" wrapText="1"/>
      <protection locked="0"/>
    </xf>
    <xf numFmtId="0" fontId="49" fillId="6" borderId="11" xfId="2" applyNumberFormat="1" applyFont="1" applyFill="1" applyBorder="1" applyAlignment="1" applyProtection="1">
      <alignment horizontal="left" vertical="center" wrapText="1"/>
      <protection locked="0"/>
    </xf>
    <xf numFmtId="164" fontId="49" fillId="6" borderId="11" xfId="1" applyNumberFormat="1" applyFont="1" applyFill="1" applyBorder="1" applyAlignment="1" applyProtection="1">
      <alignment horizontal="center" vertical="center" wrapText="1"/>
      <protection locked="0"/>
    </xf>
    <xf numFmtId="9" fontId="49" fillId="6" borderId="11" xfId="5" applyNumberFormat="1" applyFont="1" applyFill="1" applyBorder="1" applyAlignment="1" applyProtection="1">
      <alignment vertical="center" wrapText="1"/>
      <protection locked="0"/>
    </xf>
    <xf numFmtId="9" fontId="36" fillId="0" borderId="11" xfId="2" applyFont="1" applyBorder="1" applyAlignment="1" applyProtection="1">
      <alignment horizontal="center" vertical="center"/>
    </xf>
    <xf numFmtId="0" fontId="36" fillId="0" borderId="11" xfId="2" applyNumberFormat="1" applyFont="1" applyBorder="1" applyAlignment="1" applyProtection="1">
      <alignment horizontal="justify" vertical="center" wrapText="1"/>
    </xf>
    <xf numFmtId="0" fontId="36" fillId="0" borderId="19" xfId="2" applyNumberFormat="1" applyFont="1" applyBorder="1" applyAlignment="1" applyProtection="1">
      <alignment horizontal="justify" vertical="center"/>
    </xf>
    <xf numFmtId="0" fontId="36" fillId="0" borderId="17" xfId="0" applyFont="1" applyBorder="1" applyAlignment="1" applyProtection="1">
      <alignment horizontal="center" vertical="center" wrapText="1"/>
      <protection locked="0"/>
    </xf>
    <xf numFmtId="9" fontId="49" fillId="6" borderId="17" xfId="5" applyNumberFormat="1" applyFont="1" applyFill="1" applyBorder="1" applyAlignment="1" applyProtection="1">
      <alignment vertical="center" wrapText="1"/>
    </xf>
    <xf numFmtId="0" fontId="50" fillId="0" borderId="17" xfId="0" applyFont="1" applyBorder="1" applyAlignment="1">
      <alignment vertical="center" wrapText="1"/>
    </xf>
    <xf numFmtId="0" fontId="49" fillId="6" borderId="4" xfId="0" applyFont="1" applyFill="1" applyBorder="1" applyAlignment="1" applyProtection="1">
      <alignment vertical="center" wrapText="1"/>
      <protection locked="0"/>
    </xf>
    <xf numFmtId="9" fontId="49" fillId="6" borderId="4" xfId="2" applyFont="1" applyFill="1" applyBorder="1" applyAlignment="1" applyProtection="1">
      <alignment horizontal="center" vertical="center" wrapText="1"/>
      <protection locked="0"/>
    </xf>
    <xf numFmtId="0" fontId="49" fillId="6" borderId="4" xfId="5" applyNumberFormat="1" applyFont="1" applyFill="1" applyBorder="1" applyAlignment="1" applyProtection="1">
      <alignment vertical="center" wrapText="1"/>
    </xf>
    <xf numFmtId="0" fontId="50" fillId="0" borderId="4" xfId="0" applyFont="1" applyBorder="1" applyAlignment="1">
      <alignment vertical="center" wrapText="1"/>
    </xf>
    <xf numFmtId="0" fontId="49" fillId="6" borderId="11" xfId="0" applyFont="1" applyFill="1" applyBorder="1" applyAlignment="1" applyProtection="1">
      <alignment vertical="center" wrapText="1"/>
      <protection locked="0"/>
    </xf>
    <xf numFmtId="9" fontId="49" fillId="6" borderId="11" xfId="2" applyFont="1" applyFill="1" applyBorder="1" applyAlignment="1" applyProtection="1">
      <alignment horizontal="center" vertical="center" wrapText="1"/>
      <protection locked="0"/>
    </xf>
    <xf numFmtId="0" fontId="49" fillId="6" borderId="11" xfId="5" applyNumberFormat="1" applyFont="1" applyFill="1" applyBorder="1" applyAlignment="1" applyProtection="1">
      <alignment vertical="center" wrapText="1"/>
    </xf>
    <xf numFmtId="0" fontId="50" fillId="0" borderId="11" xfId="0" applyFont="1" applyBorder="1" applyAlignment="1">
      <alignment vertical="center" wrapText="1"/>
    </xf>
    <xf numFmtId="0" fontId="49" fillId="6" borderId="26" xfId="7" applyFont="1" applyFill="1" applyBorder="1" applyAlignment="1" applyProtection="1">
      <alignment vertical="center" wrapText="1"/>
      <protection locked="0"/>
    </xf>
    <xf numFmtId="0" fontId="49" fillId="6" borderId="26" xfId="7" applyNumberFormat="1" applyFont="1" applyFill="1" applyBorder="1" applyAlignment="1" applyProtection="1">
      <alignment horizontal="center" vertical="center"/>
      <protection locked="0"/>
    </xf>
    <xf numFmtId="0" fontId="49" fillId="6" borderId="4" xfId="7" applyFont="1" applyFill="1" applyBorder="1" applyAlignment="1" applyProtection="1">
      <alignment horizontal="center" vertical="center"/>
      <protection locked="0"/>
    </xf>
    <xf numFmtId="0" fontId="49" fillId="6" borderId="4" xfId="7" applyNumberFormat="1" applyFont="1" applyFill="1" applyBorder="1" applyAlignment="1" applyProtection="1">
      <alignment horizontal="center" vertical="center"/>
      <protection locked="0"/>
    </xf>
    <xf numFmtId="0" fontId="49" fillId="6" borderId="26" xfId="7" applyNumberFormat="1" applyFont="1" applyFill="1" applyBorder="1" applyAlignment="1" applyProtection="1">
      <alignment horizontal="left" vertical="center" wrapText="1"/>
      <protection locked="0"/>
    </xf>
    <xf numFmtId="164" fontId="49" fillId="6" borderId="26" xfId="7" applyNumberFormat="1" applyFont="1" applyFill="1" applyBorder="1" applyAlignment="1" applyProtection="1">
      <alignment horizontal="center" vertical="center"/>
      <protection locked="0"/>
    </xf>
    <xf numFmtId="9" fontId="49" fillId="6" borderId="26" xfId="7" applyNumberFormat="1" applyFont="1" applyFill="1" applyBorder="1" applyAlignment="1" applyProtection="1">
      <alignment horizontal="center" vertical="center"/>
      <protection locked="0"/>
    </xf>
    <xf numFmtId="0" fontId="49" fillId="6" borderId="53" xfId="7" applyNumberFormat="1" applyFont="1" applyFill="1" applyBorder="1" applyAlignment="1" applyProtection="1">
      <alignment horizontal="center" vertical="center"/>
    </xf>
    <xf numFmtId="9" fontId="36" fillId="0" borderId="26" xfId="2" applyFont="1" applyBorder="1" applyAlignment="1" applyProtection="1">
      <alignment horizontal="center" vertical="center"/>
    </xf>
    <xf numFmtId="0" fontId="36" fillId="0" borderId="26" xfId="2" applyNumberFormat="1" applyFont="1" applyBorder="1" applyAlignment="1" applyProtection="1">
      <alignment horizontal="justify" vertical="center" wrapText="1"/>
    </xf>
    <xf numFmtId="0" fontId="49" fillId="6" borderId="4" xfId="2" applyNumberFormat="1" applyFont="1" applyFill="1" applyBorder="1" applyAlignment="1" applyProtection="1">
      <alignment horizontal="center" vertical="center"/>
      <protection locked="0"/>
    </xf>
    <xf numFmtId="164" fontId="49" fillId="6" borderId="4" xfId="1" applyNumberFormat="1" applyFont="1" applyFill="1" applyBorder="1" applyAlignment="1" applyProtection="1">
      <alignment horizontal="center" vertical="center"/>
      <protection locked="0"/>
    </xf>
    <xf numFmtId="0" fontId="49" fillId="6" borderId="4" xfId="2" applyNumberFormat="1" applyFont="1" applyFill="1" applyBorder="1" applyAlignment="1" applyProtection="1">
      <alignment horizontal="center" vertical="center"/>
    </xf>
    <xf numFmtId="164" fontId="49" fillId="6" borderId="4" xfId="5" applyNumberFormat="1" applyFont="1" applyFill="1" applyBorder="1" applyAlignment="1" applyProtection="1">
      <alignment horizontal="center" vertical="center"/>
      <protection locked="0"/>
    </xf>
    <xf numFmtId="0" fontId="36" fillId="0" borderId="4" xfId="2" applyNumberFormat="1" applyFont="1" applyBorder="1" applyAlignment="1" applyProtection="1">
      <alignment horizontal="justify" vertical="center"/>
    </xf>
    <xf numFmtId="0" fontId="36" fillId="0" borderId="26" xfId="0" applyFont="1" applyBorder="1" applyAlignment="1" applyProtection="1">
      <alignment horizontal="center" vertical="center"/>
      <protection locked="0"/>
    </xf>
    <xf numFmtId="0" fontId="50" fillId="0" borderId="48" xfId="0" applyFont="1" applyBorder="1" applyAlignment="1">
      <alignment horizontal="center" vertical="center"/>
    </xf>
    <xf numFmtId="9" fontId="49" fillId="6" borderId="4" xfId="2" applyFont="1" applyFill="1" applyBorder="1" applyAlignment="1" applyProtection="1">
      <alignment horizontal="center" vertical="center"/>
      <protection locked="0"/>
    </xf>
    <xf numFmtId="0" fontId="49" fillId="6" borderId="17" xfId="7" applyFont="1" applyFill="1" applyBorder="1" applyAlignment="1" applyProtection="1">
      <alignment horizontal="justify" vertical="center" wrapText="1"/>
      <protection locked="0"/>
    </xf>
    <xf numFmtId="0" fontId="49" fillId="6" borderId="17" xfId="7" applyNumberFormat="1" applyFont="1" applyFill="1" applyBorder="1" applyAlignment="1" applyProtection="1">
      <alignment horizontal="center" vertical="center"/>
      <protection locked="0"/>
    </xf>
    <xf numFmtId="0" fontId="49" fillId="6" borderId="17" xfId="7" applyFont="1" applyFill="1" applyBorder="1" applyAlignment="1" applyProtection="1">
      <alignment horizontal="center" vertical="center"/>
      <protection locked="0"/>
    </xf>
    <xf numFmtId="0" fontId="49" fillId="6" borderId="17" xfId="7" applyNumberFormat="1" applyFont="1" applyFill="1" applyBorder="1" applyAlignment="1" applyProtection="1">
      <alignment horizontal="justify" vertical="center" wrapText="1"/>
      <protection locked="0"/>
    </xf>
    <xf numFmtId="164" fontId="49" fillId="6" borderId="17" xfId="7" applyNumberFormat="1" applyFont="1" applyFill="1" applyBorder="1" applyAlignment="1" applyProtection="1">
      <alignment horizontal="center" vertical="center"/>
      <protection locked="0"/>
    </xf>
    <xf numFmtId="9" fontId="49" fillId="6" borderId="17" xfId="7" applyNumberFormat="1" applyFont="1" applyFill="1" applyBorder="1" applyAlignment="1" applyProtection="1">
      <alignment horizontal="center" vertical="center"/>
      <protection locked="0"/>
    </xf>
    <xf numFmtId="0" fontId="49" fillId="6" borderId="17" xfId="7" applyNumberFormat="1" applyFont="1" applyFill="1" applyBorder="1" applyAlignment="1" applyProtection="1">
      <alignment horizontal="center" vertical="center"/>
    </xf>
    <xf numFmtId="49" fontId="49" fillId="6" borderId="17" xfId="5" applyNumberFormat="1" applyFont="1" applyFill="1" applyBorder="1" applyAlignment="1" applyProtection="1">
      <alignment horizontal="center" vertical="center"/>
      <protection locked="0"/>
    </xf>
    <xf numFmtId="0" fontId="49" fillId="6" borderId="4" xfId="2" applyNumberFormat="1" applyFont="1" applyFill="1" applyBorder="1" applyAlignment="1" applyProtection="1">
      <alignment horizontal="justify" vertical="center" wrapText="1"/>
      <protection locked="0"/>
    </xf>
    <xf numFmtId="49" fontId="49" fillId="6" borderId="4" xfId="5" applyNumberFormat="1" applyFont="1" applyFill="1" applyBorder="1" applyAlignment="1" applyProtection="1">
      <alignment horizontal="center" vertical="center"/>
      <protection locked="0"/>
    </xf>
    <xf numFmtId="0" fontId="49" fillId="6" borderId="11" xfId="2" applyNumberFormat="1" applyFont="1" applyFill="1" applyBorder="1" applyAlignment="1" applyProtection="1">
      <alignment horizontal="center" vertical="center"/>
      <protection locked="0"/>
    </xf>
    <xf numFmtId="0" fontId="49" fillId="6" borderId="11" xfId="7" applyFont="1" applyFill="1" applyBorder="1" applyAlignment="1" applyProtection="1">
      <alignment horizontal="center" vertical="center"/>
      <protection locked="0"/>
    </xf>
    <xf numFmtId="0" fontId="49" fillId="6" borderId="11" xfId="7" applyNumberFormat="1" applyFont="1" applyFill="1" applyBorder="1" applyAlignment="1" applyProtection="1">
      <alignment horizontal="center" vertical="center"/>
      <protection locked="0"/>
    </xf>
    <xf numFmtId="0" fontId="49" fillId="6" borderId="11" xfId="2" applyNumberFormat="1" applyFont="1" applyFill="1" applyBorder="1" applyAlignment="1" applyProtection="1">
      <alignment horizontal="justify" vertical="center" wrapText="1"/>
      <protection locked="0"/>
    </xf>
    <xf numFmtId="164" fontId="49" fillId="6" borderId="11" xfId="1" applyNumberFormat="1" applyFont="1" applyFill="1" applyBorder="1" applyAlignment="1" applyProtection="1">
      <alignment horizontal="center" vertical="center"/>
      <protection locked="0"/>
    </xf>
    <xf numFmtId="0" fontId="49" fillId="6" borderId="11" xfId="2" applyNumberFormat="1" applyFont="1" applyFill="1" applyBorder="1" applyAlignment="1" applyProtection="1">
      <alignment horizontal="center" vertical="center"/>
    </xf>
    <xf numFmtId="49" fontId="49" fillId="6" borderId="11" xfId="5" applyNumberFormat="1" applyFont="1" applyFill="1" applyBorder="1" applyAlignment="1" applyProtection="1">
      <alignment horizontal="center" vertical="center"/>
      <protection locked="0"/>
    </xf>
    <xf numFmtId="0" fontId="49" fillId="0" borderId="17" xfId="5" applyFont="1" applyFill="1" applyBorder="1" applyAlignment="1">
      <alignment horizontal="justify" wrapText="1"/>
    </xf>
    <xf numFmtId="0" fontId="49" fillId="6" borderId="4" xfId="0" applyFont="1" applyFill="1" applyBorder="1" applyAlignment="1" applyProtection="1">
      <alignment horizontal="justify" vertical="center" wrapText="1"/>
      <protection locked="0"/>
    </xf>
    <xf numFmtId="0" fontId="49" fillId="0" borderId="4" xfId="5" applyFont="1" applyFill="1" applyBorder="1" applyAlignment="1">
      <alignment horizontal="justify" vertical="center" wrapText="1"/>
    </xf>
    <xf numFmtId="0" fontId="49" fillId="6" borderId="4" xfId="0" applyFont="1" applyFill="1" applyBorder="1" applyAlignment="1" applyProtection="1">
      <alignment horizontal="justify" vertical="center"/>
      <protection locked="0"/>
    </xf>
    <xf numFmtId="0" fontId="49" fillId="6" borderId="11" xfId="0" applyFont="1" applyFill="1" applyBorder="1" applyAlignment="1" applyProtection="1">
      <alignment horizontal="justify" vertical="center" wrapText="1"/>
      <protection locked="0"/>
    </xf>
    <xf numFmtId="9" fontId="49" fillId="6" borderId="11" xfId="2"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49" fillId="6" borderId="17" xfId="0" applyFont="1" applyFill="1" applyBorder="1" applyAlignment="1" applyProtection="1">
      <alignment horizontal="justify" vertical="center" wrapText="1"/>
      <protection locked="0"/>
    </xf>
    <xf numFmtId="0" fontId="50" fillId="0" borderId="17" xfId="0" applyFont="1" applyBorder="1" applyAlignment="1">
      <alignment horizontal="center" vertical="center"/>
    </xf>
    <xf numFmtId="164" fontId="49" fillId="6" borderId="4" xfId="7" applyNumberFormat="1" applyFont="1" applyFill="1" applyBorder="1" applyAlignment="1" applyProtection="1">
      <alignment horizontal="center" vertical="center"/>
      <protection locked="0"/>
    </xf>
    <xf numFmtId="0" fontId="50" fillId="0" borderId="4" xfId="0" applyFont="1" applyBorder="1" applyAlignment="1">
      <alignment horizontal="center" vertical="center"/>
    </xf>
    <xf numFmtId="0" fontId="36" fillId="0" borderId="20" xfId="2" applyNumberFormat="1" applyFont="1" applyBorder="1" applyAlignment="1" applyProtection="1">
      <alignment horizontal="justify" vertical="center" wrapText="1"/>
    </xf>
    <xf numFmtId="0" fontId="36" fillId="0" borderId="10" xfId="0" applyFont="1" applyBorder="1" applyAlignment="1" applyProtection="1">
      <alignment horizontal="center" vertical="center"/>
      <protection locked="0"/>
    </xf>
    <xf numFmtId="164" fontId="49" fillId="6" borderId="11" xfId="7" applyNumberFormat="1" applyFont="1" applyFill="1" applyBorder="1" applyAlignment="1" applyProtection="1">
      <alignment horizontal="center" vertical="center"/>
      <protection locked="0"/>
    </xf>
    <xf numFmtId="0" fontId="50" fillId="0" borderId="11" xfId="0" applyFont="1" applyBorder="1" applyAlignment="1">
      <alignment horizontal="center" vertical="center"/>
    </xf>
    <xf numFmtId="0" fontId="36" fillId="0" borderId="19" xfId="2" applyNumberFormat="1" applyFont="1" applyBorder="1" applyAlignment="1" applyProtection="1">
      <alignment horizontal="justify" vertical="center" wrapText="1"/>
    </xf>
    <xf numFmtId="0" fontId="36" fillId="0" borderId="28" xfId="2" applyNumberFormat="1" applyFont="1" applyFill="1" applyBorder="1" applyAlignment="1" applyProtection="1">
      <alignment horizontal="center" vertical="center"/>
      <protection locked="0"/>
    </xf>
    <xf numFmtId="0" fontId="36" fillId="0" borderId="17" xfId="0" applyFont="1" applyBorder="1" applyAlignment="1" applyProtection="1">
      <alignment vertical="center"/>
      <protection locked="0"/>
    </xf>
    <xf numFmtId="44" fontId="36" fillId="0" borderId="4" xfId="1" applyFont="1" applyFill="1" applyBorder="1" applyAlignment="1" applyProtection="1">
      <alignment vertical="center"/>
      <protection locked="0"/>
    </xf>
    <xf numFmtId="1" fontId="36" fillId="0" borderId="6" xfId="0" applyNumberFormat="1"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4" xfId="0" applyFont="1" applyBorder="1" applyAlignment="1" applyProtection="1">
      <alignment horizontal="justify" wrapText="1"/>
      <protection locked="0"/>
    </xf>
    <xf numFmtId="9" fontId="36" fillId="0" borderId="4" xfId="0" applyNumberFormat="1" applyFont="1" applyBorder="1" applyAlignment="1" applyProtection="1">
      <alignment horizontal="center" vertical="center"/>
      <protection locked="0"/>
    </xf>
    <xf numFmtId="0" fontId="36" fillId="0" borderId="4" xfId="0" applyFont="1" applyBorder="1" applyAlignment="1" applyProtection="1">
      <alignment wrapText="1"/>
      <protection locked="0"/>
    </xf>
    <xf numFmtId="0" fontId="36" fillId="0" borderId="53" xfId="0" applyFont="1" applyBorder="1" applyProtection="1">
      <protection locked="0"/>
    </xf>
    <xf numFmtId="9" fontId="36" fillId="0" borderId="11" xfId="0" applyNumberFormat="1" applyFont="1" applyBorder="1" applyAlignment="1" applyProtection="1">
      <alignment horizontal="center" vertical="center"/>
      <protection locked="0"/>
    </xf>
    <xf numFmtId="44" fontId="36" fillId="0" borderId="11" xfId="1" applyFont="1" applyFill="1" applyBorder="1" applyProtection="1">
      <protection locked="0"/>
    </xf>
    <xf numFmtId="0" fontId="36" fillId="0" borderId="11" xfId="0" applyFont="1" applyBorder="1" applyProtection="1">
      <protection locked="0"/>
    </xf>
    <xf numFmtId="9" fontId="36" fillId="0" borderId="11" xfId="0" applyNumberFormat="1" applyFont="1" applyBorder="1" applyAlignment="1" applyProtection="1">
      <alignment horizontal="center"/>
      <protection locked="0"/>
    </xf>
    <xf numFmtId="0" fontId="36" fillId="0" borderId="17" xfId="0" applyFont="1" applyBorder="1" applyProtection="1">
      <protection locked="0"/>
    </xf>
    <xf numFmtId="0" fontId="36" fillId="0" borderId="17" xfId="0" applyFont="1" applyBorder="1"/>
    <xf numFmtId="0" fontId="36" fillId="0" borderId="4" xfId="0" applyFont="1" applyBorder="1"/>
    <xf numFmtId="9" fontId="36" fillId="0" borderId="4" xfId="2" applyFont="1" applyFill="1" applyBorder="1" applyAlignment="1" applyProtection="1">
      <alignment horizontal="center" vertical="center"/>
      <protection locked="0"/>
    </xf>
    <xf numFmtId="44" fontId="36" fillId="0" borderId="4" xfId="1" applyFont="1" applyFill="1" applyBorder="1" applyProtection="1">
      <protection locked="0"/>
    </xf>
    <xf numFmtId="0" fontId="36" fillId="0" borderId="11" xfId="2" applyNumberFormat="1" applyFont="1" applyFill="1" applyBorder="1" applyAlignment="1" applyProtection="1">
      <alignment horizontal="center" vertical="center"/>
      <protection locked="0"/>
    </xf>
    <xf numFmtId="9" fontId="36" fillId="0" borderId="11" xfId="2" applyFont="1" applyFill="1" applyBorder="1" applyAlignment="1" applyProtection="1">
      <alignment horizontal="center" vertical="center"/>
      <protection locked="0"/>
    </xf>
    <xf numFmtId="0" fontId="0" fillId="0" borderId="17" xfId="0" applyBorder="1" applyAlignment="1" applyProtection="1">
      <alignment horizontal="justify" vertical="center" wrapText="1"/>
      <protection locked="0"/>
    </xf>
    <xf numFmtId="0" fontId="0" fillId="0" borderId="17" xfId="0" applyBorder="1" applyAlignment="1">
      <alignment horizontal="justify"/>
    </xf>
    <xf numFmtId="9" fontId="0" fillId="0" borderId="17" xfId="2" applyFont="1" applyFill="1" applyBorder="1" applyAlignment="1" applyProtection="1">
      <alignment vertical="center"/>
      <protection locked="0"/>
    </xf>
    <xf numFmtId="9" fontId="0" fillId="0" borderId="17" xfId="0" applyNumberFormat="1" applyBorder="1" applyAlignment="1">
      <alignment horizontal="center" vertical="center"/>
    </xf>
    <xf numFmtId="0" fontId="0" fillId="0" borderId="4" xfId="0" applyBorder="1" applyAlignment="1" applyProtection="1">
      <alignment horizontal="justify" vertical="center" wrapText="1"/>
      <protection locked="0"/>
    </xf>
    <xf numFmtId="0" fontId="0" fillId="0" borderId="4" xfId="0" applyBorder="1" applyAlignment="1">
      <alignment horizontal="justify"/>
    </xf>
    <xf numFmtId="9" fontId="0" fillId="0" borderId="4" xfId="2" applyFont="1" applyFill="1" applyBorder="1" applyAlignment="1" applyProtection="1">
      <alignment horizontal="center" vertical="center"/>
      <protection locked="0"/>
    </xf>
    <xf numFmtId="9" fontId="0" fillId="0" borderId="4" xfId="2" applyFont="1" applyFill="1" applyBorder="1" applyAlignment="1" applyProtection="1">
      <alignment vertical="center"/>
      <protection locked="0"/>
    </xf>
    <xf numFmtId="0" fontId="0" fillId="0" borderId="4" xfId="0" applyBorder="1" applyAlignment="1" applyProtection="1">
      <alignment vertical="center"/>
      <protection locked="0"/>
    </xf>
    <xf numFmtId="9" fontId="0" fillId="0" borderId="4" xfId="2" applyFont="1" applyBorder="1" applyAlignment="1" applyProtection="1">
      <alignment horizontal="center" vertical="center"/>
    </xf>
    <xf numFmtId="9" fontId="0" fillId="0" borderId="4" xfId="0" applyNumberFormat="1" applyBorder="1" applyAlignment="1">
      <alignment horizontal="center" vertical="center"/>
    </xf>
    <xf numFmtId="44" fontId="0" fillId="0" borderId="4" xfId="1" applyFont="1" applyFill="1" applyBorder="1" applyProtection="1">
      <protection locked="0"/>
    </xf>
    <xf numFmtId="9" fontId="0" fillId="0" borderId="4" xfId="0" applyNumberFormat="1" applyBorder="1" applyAlignment="1" applyProtection="1">
      <alignment vertical="center"/>
      <protection locked="0"/>
    </xf>
    <xf numFmtId="9" fontId="0" fillId="0" borderId="11" xfId="2" applyFont="1" applyFill="1" applyBorder="1" applyAlignment="1" applyProtection="1">
      <alignment horizontal="center" vertical="center"/>
      <protection locked="0"/>
    </xf>
    <xf numFmtId="9" fontId="0" fillId="0" borderId="11" xfId="0" applyNumberFormat="1" applyBorder="1" applyAlignment="1" applyProtection="1">
      <alignment vertical="center"/>
      <protection locked="0"/>
    </xf>
    <xf numFmtId="0" fontId="0" fillId="0" borderId="11" xfId="0" applyBorder="1" applyProtection="1">
      <protection locked="0"/>
    </xf>
    <xf numFmtId="9" fontId="0" fillId="0" borderId="11" xfId="0" applyNumberFormat="1" applyBorder="1" applyAlignment="1">
      <alignment horizontal="center" vertical="center"/>
    </xf>
    <xf numFmtId="0" fontId="0" fillId="0" borderId="4" xfId="0" applyBorder="1" applyProtection="1">
      <protection locked="0"/>
    </xf>
    <xf numFmtId="0" fontId="36" fillId="0" borderId="4" xfId="0" applyFont="1" applyBorder="1" applyAlignment="1">
      <alignment horizontal="justify"/>
    </xf>
    <xf numFmtId="9" fontId="36" fillId="0" borderId="4" xfId="2" applyFont="1" applyFill="1" applyBorder="1" applyAlignment="1" applyProtection="1">
      <alignment vertical="center"/>
      <protection locked="0"/>
    </xf>
    <xf numFmtId="0" fontId="36" fillId="0" borderId="4" xfId="0" applyFont="1" applyBorder="1" applyAlignment="1">
      <alignment horizontal="justify" vertical="center" wrapText="1"/>
    </xf>
    <xf numFmtId="44" fontId="36" fillId="0" borderId="4" xfId="1" applyFont="1" applyFill="1" applyBorder="1" applyAlignment="1" applyProtection="1">
      <alignment horizontal="center" vertical="center"/>
      <protection locked="0"/>
    </xf>
    <xf numFmtId="9" fontId="36" fillId="0" borderId="4" xfId="0" applyNumberFormat="1" applyFont="1" applyBorder="1" applyAlignment="1" applyProtection="1">
      <alignment vertical="center"/>
      <protection locked="0"/>
    </xf>
    <xf numFmtId="44" fontId="36" fillId="0" borderId="4" xfId="1" applyFont="1" applyBorder="1" applyAlignment="1" applyProtection="1">
      <alignment horizontal="center"/>
      <protection locked="0"/>
    </xf>
    <xf numFmtId="0" fontId="36" fillId="0" borderId="4" xfId="0" applyFont="1" applyBorder="1" applyAlignment="1">
      <alignment horizontal="left" vertical="center"/>
    </xf>
    <xf numFmtId="0" fontId="36" fillId="0" borderId="4" xfId="0" applyFont="1" applyBorder="1" applyAlignment="1">
      <alignment horizontal="left" vertical="center" wrapText="1"/>
    </xf>
    <xf numFmtId="0" fontId="36" fillId="0" borderId="49" xfId="0" applyFont="1" applyBorder="1" applyAlignment="1" applyProtection="1">
      <alignment horizontal="center" vertical="center"/>
      <protection locked="0"/>
    </xf>
    <xf numFmtId="0" fontId="36" fillId="0" borderId="53" xfId="0" applyFont="1" applyBorder="1" applyAlignment="1" applyProtection="1">
      <alignment horizontal="left" vertical="center" wrapText="1"/>
      <protection locked="0"/>
    </xf>
    <xf numFmtId="0" fontId="36" fillId="0" borderId="53" xfId="0" applyFont="1" applyBorder="1" applyAlignment="1">
      <alignment vertical="center" wrapText="1"/>
    </xf>
    <xf numFmtId="0" fontId="36" fillId="0" borderId="17" xfId="0" applyFont="1" applyBorder="1" applyAlignment="1">
      <alignment horizontal="justify" vertical="center" wrapText="1"/>
    </xf>
    <xf numFmtId="9" fontId="36" fillId="0" borderId="17" xfId="2" applyFont="1" applyFill="1" applyBorder="1" applyAlignment="1" applyProtection="1">
      <alignment horizontal="center" vertical="center"/>
      <protection locked="0"/>
    </xf>
    <xf numFmtId="9" fontId="36" fillId="0" borderId="18" xfId="0" applyNumberFormat="1" applyFont="1" applyBorder="1" applyAlignment="1">
      <alignment horizontal="center" vertical="center"/>
    </xf>
    <xf numFmtId="0" fontId="50" fillId="0" borderId="23" xfId="0" applyFont="1" applyBorder="1" applyAlignment="1">
      <alignment horizontal="center" vertical="center"/>
    </xf>
    <xf numFmtId="0" fontId="36" fillId="0" borderId="18" xfId="0" applyFont="1" applyBorder="1" applyAlignment="1" applyProtection="1">
      <alignment vertical="center"/>
      <protection locked="0"/>
    </xf>
    <xf numFmtId="9" fontId="36" fillId="0" borderId="20" xfId="0" applyNumberFormat="1" applyFont="1" applyBorder="1" applyAlignment="1">
      <alignment horizontal="center" vertical="center"/>
    </xf>
    <xf numFmtId="0" fontId="50" fillId="0" borderId="6" xfId="0" applyFont="1" applyBorder="1" applyAlignment="1">
      <alignment horizontal="center" vertical="center"/>
    </xf>
    <xf numFmtId="9" fontId="36" fillId="0" borderId="4" xfId="2" applyFont="1" applyFill="1" applyBorder="1" applyProtection="1">
      <protection locked="0"/>
    </xf>
    <xf numFmtId="0" fontId="36" fillId="0" borderId="20" xfId="0" applyFont="1" applyBorder="1" applyProtection="1">
      <protection locked="0"/>
    </xf>
    <xf numFmtId="0" fontId="36" fillId="0" borderId="54" xfId="0" applyFont="1" applyBorder="1" applyAlignment="1" applyProtection="1">
      <alignment horizontal="left" vertical="center" wrapText="1"/>
      <protection locked="0"/>
    </xf>
    <xf numFmtId="0" fontId="36" fillId="0" borderId="4" xfId="0" applyFont="1" applyBorder="1" applyAlignment="1">
      <alignment horizontal="justify" vertical="center"/>
    </xf>
    <xf numFmtId="44" fontId="36" fillId="0" borderId="4" xfId="1" applyFont="1" applyBorder="1" applyProtection="1">
      <protection locked="0"/>
    </xf>
    <xf numFmtId="0" fontId="36" fillId="0" borderId="20" xfId="0" applyFont="1" applyBorder="1" applyAlignment="1">
      <alignment horizontal="center" vertical="center"/>
    </xf>
    <xf numFmtId="0" fontId="36" fillId="0" borderId="11" xfId="0" applyFont="1" applyBorder="1" applyAlignment="1">
      <alignment horizontal="justify" vertical="center"/>
    </xf>
    <xf numFmtId="0" fontId="36" fillId="0" borderId="11" xfId="0" applyFont="1" applyBorder="1" applyAlignment="1">
      <alignment horizontal="justify" vertical="center" wrapText="1"/>
    </xf>
    <xf numFmtId="44" fontId="36" fillId="0" borderId="11" xfId="1" applyFont="1" applyBorder="1" applyProtection="1">
      <protection locked="0"/>
    </xf>
    <xf numFmtId="0" fontId="36" fillId="0" borderId="19" xfId="0" applyFont="1" applyBorder="1" applyAlignment="1" applyProtection="1">
      <alignment horizontal="center" vertical="center"/>
      <protection locked="0"/>
    </xf>
    <xf numFmtId="0" fontId="50" fillId="0" borderId="24" xfId="0" applyFont="1" applyBorder="1" applyAlignment="1">
      <alignment horizontal="center" vertical="center"/>
    </xf>
    <xf numFmtId="0" fontId="36" fillId="0" borderId="19" xfId="0" applyFont="1" applyBorder="1" applyProtection="1">
      <protection locked="0"/>
    </xf>
    <xf numFmtId="0" fontId="36" fillId="0" borderId="18"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9" fontId="36" fillId="0" borderId="4" xfId="0" applyNumberFormat="1" applyFont="1" applyBorder="1" applyAlignment="1" applyProtection="1">
      <alignment horizontal="left" vertical="center" wrapText="1"/>
      <protection locked="0"/>
    </xf>
    <xf numFmtId="0" fontId="36" fillId="0" borderId="20" xfId="0" applyFont="1" applyBorder="1" applyAlignment="1" applyProtection="1">
      <alignment horizontal="left" vertical="top"/>
      <protection locked="0"/>
    </xf>
    <xf numFmtId="0" fontId="36" fillId="0" borderId="54" xfId="0" applyFont="1" applyBorder="1" applyAlignment="1" applyProtection="1">
      <alignment horizontal="justify" vertical="center" wrapText="1"/>
      <protection locked="0"/>
    </xf>
    <xf numFmtId="0" fontId="36" fillId="0" borderId="4" xfId="0" applyFont="1" applyBorder="1" applyAlignment="1" applyProtection="1">
      <alignment horizontal="left" vertical="top"/>
      <protection locked="0"/>
    </xf>
    <xf numFmtId="0" fontId="36" fillId="0" borderId="20" xfId="0" applyFont="1" applyBorder="1" applyAlignment="1" applyProtection="1">
      <alignment horizontal="left" vertical="top" wrapText="1"/>
      <protection locked="0"/>
    </xf>
    <xf numFmtId="3" fontId="36" fillId="0" borderId="4" xfId="2" applyNumberFormat="1" applyFont="1" applyFill="1" applyBorder="1" applyAlignment="1" applyProtection="1">
      <alignment horizontal="center" vertical="center"/>
      <protection locked="0"/>
    </xf>
    <xf numFmtId="3" fontId="36" fillId="0" borderId="11" xfId="2" applyNumberFormat="1" applyFont="1" applyFill="1" applyBorder="1" applyAlignment="1" applyProtection="1">
      <alignment vertical="center"/>
      <protection locked="0"/>
    </xf>
    <xf numFmtId="44" fontId="36" fillId="0" borderId="11" xfId="1" applyFont="1" applyFill="1" applyBorder="1" applyAlignment="1" applyProtection="1">
      <alignment horizontal="center" vertical="center"/>
      <protection locked="0"/>
    </xf>
    <xf numFmtId="0" fontId="36" fillId="0" borderId="11" xfId="0"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49" fillId="0" borderId="4" xfId="0" applyFont="1" applyBorder="1" applyAlignment="1">
      <alignment horizontal="justify" vertical="center" wrapText="1"/>
    </xf>
    <xf numFmtId="0" fontId="49" fillId="0" borderId="17" xfId="0" applyFont="1" applyBorder="1" applyAlignment="1">
      <alignment vertical="center" wrapText="1"/>
    </xf>
    <xf numFmtId="0" fontId="49" fillId="0" borderId="4" xfId="0" applyFont="1" applyBorder="1" applyAlignment="1">
      <alignment horizontal="justify"/>
    </xf>
    <xf numFmtId="9" fontId="36" fillId="0" borderId="4" xfId="0" applyNumberFormat="1" applyFont="1" applyBorder="1" applyAlignment="1">
      <alignment horizontal="center" vertical="center" wrapText="1"/>
    </xf>
    <xf numFmtId="0" fontId="49" fillId="0" borderId="11" xfId="0" applyFont="1" applyBorder="1" applyAlignment="1">
      <alignment horizontal="justify"/>
    </xf>
    <xf numFmtId="0" fontId="49" fillId="0" borderId="17" xfId="0" applyFont="1" applyBorder="1" applyAlignment="1">
      <alignment horizontal="justify"/>
    </xf>
    <xf numFmtId="9" fontId="36" fillId="0" borderId="26" xfId="2" applyFont="1" applyFill="1" applyBorder="1" applyAlignment="1" applyProtection="1">
      <alignment horizontal="center" vertical="center"/>
      <protection locked="0"/>
    </xf>
    <xf numFmtId="9" fontId="36" fillId="0" borderId="4" xfId="2" applyFont="1" applyBorder="1" applyAlignment="1" applyProtection="1">
      <alignment horizontal="center" vertical="center"/>
      <protection locked="0"/>
    </xf>
    <xf numFmtId="9" fontId="36" fillId="0" borderId="17" xfId="0" applyNumberFormat="1" applyFont="1" applyBorder="1" applyAlignment="1" applyProtection="1">
      <alignment horizontal="center" vertical="center"/>
      <protection locked="0"/>
    </xf>
    <xf numFmtId="0" fontId="49" fillId="0" borderId="17" xfId="0" applyFont="1" applyBorder="1" applyAlignment="1">
      <alignment horizontal="justify" vertical="center" wrapText="1"/>
    </xf>
    <xf numFmtId="0" fontId="23" fillId="0" borderId="17" xfId="0" applyFont="1" applyBorder="1" applyAlignment="1">
      <alignment horizontal="justify" vertical="center" wrapText="1"/>
    </xf>
    <xf numFmtId="0" fontId="0" fillId="0" borderId="4" xfId="0" applyBorder="1" applyAlignment="1">
      <alignment vertical="center" wrapText="1"/>
    </xf>
    <xf numFmtId="0" fontId="23" fillId="0" borderId="11" xfId="0" applyFont="1" applyBorder="1" applyAlignment="1">
      <alignment horizontal="left" vertical="center" wrapText="1"/>
    </xf>
    <xf numFmtId="0" fontId="0" fillId="0" borderId="11" xfId="0" applyBorder="1" applyAlignment="1">
      <alignment vertical="center" wrapText="1"/>
    </xf>
    <xf numFmtId="9" fontId="0" fillId="0" borderId="11" xfId="0" applyNumberFormat="1" applyBorder="1" applyAlignment="1">
      <alignment vertical="center"/>
    </xf>
    <xf numFmtId="0" fontId="0" fillId="0" borderId="11" xfId="0" applyBorder="1" applyAlignment="1">
      <alignment horizontal="left" vertical="center" wrapText="1"/>
    </xf>
    <xf numFmtId="0" fontId="0" fillId="0" borderId="11" xfId="0" applyBorder="1"/>
    <xf numFmtId="0" fontId="0" fillId="0" borderId="19" xfId="0" applyBorder="1"/>
    <xf numFmtId="164" fontId="0" fillId="0" borderId="17" xfId="1" applyNumberFormat="1" applyFont="1" applyFill="1" applyBorder="1" applyAlignment="1" applyProtection="1">
      <alignment vertical="center" wrapText="1"/>
      <protection locked="0"/>
    </xf>
    <xf numFmtId="0" fontId="0" fillId="0" borderId="17" xfId="0" applyBorder="1" applyAlignment="1" applyProtection="1">
      <alignment vertical="center"/>
      <protection locked="0"/>
    </xf>
    <xf numFmtId="9" fontId="0" fillId="0" borderId="17" xfId="2" applyFont="1" applyBorder="1" applyAlignment="1" applyProtection="1">
      <alignment horizontal="center" vertical="center"/>
    </xf>
    <xf numFmtId="0" fontId="0" fillId="0" borderId="4" xfId="0" applyBorder="1" applyAlignment="1">
      <alignment horizontal="justify" wrapText="1"/>
    </xf>
    <xf numFmtId="164" fontId="0" fillId="0" borderId="4" xfId="1" applyNumberFormat="1" applyFont="1" applyFill="1" applyBorder="1" applyAlignment="1" applyProtection="1">
      <alignment wrapText="1"/>
      <protection locked="0"/>
    </xf>
    <xf numFmtId="9" fontId="6" fillId="0" borderId="4" xfId="2" applyFont="1" applyFill="1" applyBorder="1" applyAlignment="1" applyProtection="1">
      <alignment horizontal="center" vertical="center"/>
      <protection locked="0"/>
    </xf>
    <xf numFmtId="0" fontId="0" fillId="0" borderId="4" xfId="0" applyBorder="1" applyAlignment="1" applyProtection="1">
      <alignment wrapText="1"/>
      <protection locked="0"/>
    </xf>
    <xf numFmtId="44" fontId="0" fillId="0" borderId="4" xfId="0" applyNumberFormat="1" applyBorder="1" applyProtection="1">
      <protection locked="0"/>
    </xf>
    <xf numFmtId="0" fontId="6" fillId="0" borderId="4" xfId="2" applyNumberFormat="1" applyFont="1" applyFill="1" applyBorder="1" applyAlignment="1" applyProtection="1">
      <alignment horizontal="center" vertical="center"/>
      <protection locked="0"/>
    </xf>
    <xf numFmtId="0" fontId="0" fillId="0" borderId="4" xfId="0" applyBorder="1" applyAlignment="1" applyProtection="1">
      <alignment horizontal="justify" wrapText="1"/>
      <protection locked="0"/>
    </xf>
    <xf numFmtId="0" fontId="0" fillId="0" borderId="4" xfId="2" applyNumberFormat="1" applyFont="1" applyFill="1" applyBorder="1" applyAlignment="1" applyProtection="1">
      <alignment horizontal="center" vertical="center"/>
      <protection locked="0"/>
    </xf>
    <xf numFmtId="0" fontId="0" fillId="0" borderId="11" xfId="0" applyBorder="1" applyAlignment="1" applyProtection="1">
      <alignment horizontal="justify" wrapText="1"/>
      <protection locked="0"/>
    </xf>
    <xf numFmtId="0" fontId="0" fillId="0" borderId="11" xfId="0" applyBorder="1" applyAlignment="1" applyProtection="1">
      <alignment wrapText="1"/>
      <protection locked="0"/>
    </xf>
    <xf numFmtId="9" fontId="0" fillId="0" borderId="11" xfId="2" applyFont="1" applyBorder="1" applyAlignment="1" applyProtection="1">
      <alignment horizontal="center" vertical="center"/>
    </xf>
    <xf numFmtId="0" fontId="36" fillId="0" borderId="17" xfId="0" applyFont="1" applyBorder="1" applyAlignment="1">
      <alignment horizontal="justify" wrapText="1"/>
    </xf>
    <xf numFmtId="9" fontId="36" fillId="0" borderId="17" xfId="2" applyFont="1" applyFill="1" applyBorder="1" applyAlignment="1" applyProtection="1">
      <alignment vertical="center"/>
      <protection locked="0"/>
    </xf>
    <xf numFmtId="164" fontId="36" fillId="0" borderId="17" xfId="1" applyNumberFormat="1" applyFont="1" applyFill="1" applyBorder="1" applyAlignment="1" applyProtection="1">
      <alignment vertical="center" wrapText="1"/>
      <protection locked="0"/>
    </xf>
    <xf numFmtId="0" fontId="36" fillId="0" borderId="4" xfId="2" applyNumberFormat="1" applyFont="1" applyFill="1" applyBorder="1" applyAlignment="1" applyProtection="1">
      <alignment vertical="center"/>
      <protection locked="0"/>
    </xf>
    <xf numFmtId="164" fontId="36" fillId="0" borderId="4" xfId="1" applyNumberFormat="1" applyFont="1" applyFill="1" applyBorder="1" applyAlignment="1" applyProtection="1">
      <alignment wrapText="1"/>
      <protection locked="0"/>
    </xf>
    <xf numFmtId="0" fontId="36" fillId="6" borderId="4" xfId="0" applyFont="1" applyFill="1" applyBorder="1" applyAlignment="1" applyProtection="1">
      <alignment horizontal="center" vertical="center" wrapText="1"/>
      <protection locked="0"/>
    </xf>
    <xf numFmtId="44" fontId="36" fillId="0" borderId="4" xfId="0" applyNumberFormat="1" applyFont="1" applyBorder="1" applyProtection="1">
      <protection locked="0"/>
    </xf>
    <xf numFmtId="0" fontId="36" fillId="0" borderId="4" xfId="0" applyFont="1" applyBorder="1" applyAlignment="1" applyProtection="1">
      <alignment vertical="center" wrapText="1"/>
      <protection locked="0"/>
    </xf>
    <xf numFmtId="9" fontId="36" fillId="0" borderId="4" xfId="0" applyNumberFormat="1" applyFont="1" applyBorder="1" applyAlignment="1" applyProtection="1">
      <alignment vertical="center" wrapText="1"/>
      <protection locked="0"/>
    </xf>
    <xf numFmtId="0" fontId="36" fillId="0" borderId="20" xfId="0" applyFont="1" applyBorder="1" applyAlignment="1" applyProtection="1">
      <alignment wrapText="1"/>
      <protection locked="0"/>
    </xf>
    <xf numFmtId="3" fontId="36" fillId="0" borderId="4" xfId="0" applyNumberFormat="1" applyFont="1" applyBorder="1" applyAlignment="1" applyProtection="1">
      <alignment vertical="center"/>
      <protection locked="0"/>
    </xf>
    <xf numFmtId="0" fontId="36" fillId="0" borderId="11" xfId="0" applyFont="1" applyBorder="1" applyAlignment="1" applyProtection="1">
      <alignment horizontal="justify" wrapText="1"/>
      <protection locked="0"/>
    </xf>
    <xf numFmtId="0" fontId="36" fillId="0" borderId="11" xfId="0" applyFont="1" applyBorder="1" applyAlignment="1" applyProtection="1">
      <alignment wrapText="1"/>
      <protection locked="0"/>
    </xf>
    <xf numFmtId="0" fontId="0" fillId="0" borderId="17" xfId="2" applyNumberFormat="1" applyFont="1" applyFill="1" applyBorder="1" applyAlignment="1" applyProtection="1">
      <alignment horizontal="center" vertical="center" wrapText="1"/>
      <protection locked="0"/>
    </xf>
    <xf numFmtId="0" fontId="6" fillId="0" borderId="17" xfId="2" applyNumberFormat="1" applyFont="1" applyFill="1" applyBorder="1" applyAlignment="1" applyProtection="1">
      <alignment horizontal="center" vertical="center"/>
      <protection locked="0"/>
    </xf>
    <xf numFmtId="44" fontId="6" fillId="0" borderId="4" xfId="1" applyFont="1" applyFill="1" applyBorder="1" applyAlignment="1" applyProtection="1">
      <alignment wrapText="1"/>
      <protection locked="0"/>
    </xf>
    <xf numFmtId="9" fontId="6" fillId="0" borderId="4" xfId="2" applyFont="1" applyFill="1" applyBorder="1" applyAlignment="1" applyProtection="1">
      <alignment horizontal="center"/>
      <protection locked="0"/>
    </xf>
    <xf numFmtId="3" fontId="0" fillId="0" borderId="4" xfId="2" applyNumberFormat="1" applyFont="1" applyFill="1" applyBorder="1" applyAlignment="1" applyProtection="1">
      <alignment horizontal="center" vertical="center"/>
      <protection locked="0"/>
    </xf>
    <xf numFmtId="0" fontId="0" fillId="0" borderId="11" xfId="0" applyBorder="1" applyAlignment="1">
      <alignment horizontal="justify"/>
    </xf>
    <xf numFmtId="9" fontId="6" fillId="0" borderId="11" xfId="2" applyFont="1" applyFill="1" applyBorder="1" applyAlignment="1" applyProtection="1">
      <alignment horizontal="center" vertical="center"/>
      <protection locked="0"/>
    </xf>
    <xf numFmtId="0" fontId="49" fillId="6" borderId="17" xfId="4" quotePrefix="1" applyFont="1" applyFill="1" applyBorder="1" applyAlignment="1">
      <alignment horizontal="justify" vertical="center" wrapText="1"/>
    </xf>
    <xf numFmtId="0" fontId="49" fillId="6" borderId="4" xfId="0" applyFont="1" applyFill="1" applyBorder="1" applyAlignment="1" applyProtection="1">
      <alignment horizontal="center" vertical="center" wrapText="1"/>
      <protection locked="0"/>
    </xf>
    <xf numFmtId="0" fontId="49" fillId="6" borderId="4" xfId="4" quotePrefix="1" applyFont="1" applyFill="1" applyBorder="1" applyAlignment="1">
      <alignment horizontal="justify" vertical="center" wrapText="1"/>
    </xf>
    <xf numFmtId="0" fontId="49" fillId="6" borderId="20" xfId="0" applyFont="1" applyFill="1" applyBorder="1" applyAlignment="1" applyProtection="1">
      <alignment horizontal="center" vertical="center" wrapText="1"/>
      <protection locked="0"/>
    </xf>
    <xf numFmtId="9" fontId="49" fillId="6" borderId="4" xfId="2" applyFont="1" applyFill="1" applyBorder="1" applyAlignment="1" applyProtection="1">
      <alignment horizontal="center"/>
      <protection locked="0"/>
    </xf>
    <xf numFmtId="0" fontId="49" fillId="6" borderId="4" xfId="0" applyFont="1" applyFill="1" applyBorder="1" applyAlignment="1" applyProtection="1">
      <alignment horizontal="justify" wrapText="1"/>
      <protection locked="0"/>
    </xf>
    <xf numFmtId="0" fontId="49" fillId="6" borderId="11" xfId="2" applyNumberFormat="1" applyFont="1" applyFill="1" applyBorder="1" applyAlignment="1" applyProtection="1">
      <alignment vertical="center"/>
      <protection locked="0"/>
    </xf>
    <xf numFmtId="0" fontId="49" fillId="6" borderId="11" xfId="0" applyFont="1" applyFill="1" applyBorder="1" applyAlignment="1" applyProtection="1">
      <alignment vertical="center"/>
      <protection locked="0"/>
    </xf>
    <xf numFmtId="9" fontId="49" fillId="6" borderId="11" xfId="0" applyNumberFormat="1" applyFont="1" applyFill="1" applyBorder="1" applyAlignment="1">
      <alignment horizontal="center" vertical="center"/>
    </xf>
    <xf numFmtId="0" fontId="50" fillId="6" borderId="11" xfId="0" applyFont="1" applyFill="1" applyBorder="1" applyAlignment="1">
      <alignment vertical="center"/>
    </xf>
    <xf numFmtId="0" fontId="49" fillId="0" borderId="17" xfId="0" applyFont="1" applyBorder="1" applyAlignment="1">
      <alignment horizontal="justify" wrapText="1"/>
    </xf>
    <xf numFmtId="164" fontId="36" fillId="0" borderId="17" xfId="1" applyNumberFormat="1" applyFont="1" applyFill="1" applyBorder="1" applyAlignment="1" applyProtection="1">
      <alignment vertical="center"/>
      <protection locked="0"/>
    </xf>
    <xf numFmtId="0" fontId="49" fillId="0" borderId="4" xfId="0" applyFont="1" applyBorder="1" applyAlignment="1">
      <alignment horizontal="justify" wrapText="1"/>
    </xf>
    <xf numFmtId="164" fontId="36" fillId="0" borderId="4" xfId="1" applyNumberFormat="1" applyFont="1" applyFill="1" applyBorder="1" applyAlignment="1" applyProtection="1">
      <protection locked="0"/>
    </xf>
    <xf numFmtId="0" fontId="36" fillId="0" borderId="26" xfId="2" applyNumberFormat="1" applyFont="1" applyFill="1" applyBorder="1" applyAlignment="1" applyProtection="1">
      <alignment horizontal="center" vertical="center"/>
      <protection locked="0"/>
    </xf>
    <xf numFmtId="0" fontId="36" fillId="0" borderId="4" xfId="2" applyNumberFormat="1" applyFont="1" applyFill="1" applyBorder="1" applyAlignment="1" applyProtection="1">
      <alignment horizontal="center" vertical="center"/>
    </xf>
    <xf numFmtId="0" fontId="49" fillId="6" borderId="4" xfId="0" applyFont="1" applyFill="1" applyBorder="1" applyAlignment="1">
      <alignment horizontal="justify" wrapText="1"/>
    </xf>
    <xf numFmtId="0" fontId="36" fillId="6" borderId="4" xfId="0" applyFont="1" applyFill="1" applyBorder="1" applyAlignment="1" applyProtection="1">
      <alignment horizontal="justify" vertical="center" wrapText="1"/>
      <protection locked="0"/>
    </xf>
    <xf numFmtId="0" fontId="36" fillId="6" borderId="4" xfId="0" applyFont="1" applyFill="1" applyBorder="1" applyProtection="1">
      <protection locked="0"/>
    </xf>
    <xf numFmtId="0" fontId="36" fillId="6" borderId="4" xfId="2" applyNumberFormat="1" applyFont="1" applyFill="1" applyBorder="1" applyAlignment="1" applyProtection="1">
      <alignment horizontal="center" vertical="center"/>
    </xf>
    <xf numFmtId="9" fontId="36" fillId="6" borderId="4" xfId="0" applyNumberFormat="1" applyFont="1" applyFill="1" applyBorder="1" applyAlignment="1">
      <alignment horizontal="center" vertical="center"/>
    </xf>
    <xf numFmtId="0" fontId="49" fillId="0" borderId="4" xfId="2" applyNumberFormat="1" applyFont="1" applyFill="1" applyBorder="1" applyAlignment="1" applyProtection="1">
      <alignment horizontal="center" vertical="center"/>
      <protection locked="0"/>
    </xf>
    <xf numFmtId="9" fontId="36" fillId="0" borderId="4" xfId="0" applyNumberFormat="1" applyFont="1" applyBorder="1" applyAlignment="1" applyProtection="1">
      <alignment horizontal="center" vertical="center" wrapText="1"/>
      <protection locked="0"/>
    </xf>
    <xf numFmtId="9" fontId="36" fillId="0" borderId="4" xfId="0" applyNumberFormat="1" applyFont="1" applyBorder="1" applyAlignment="1" applyProtection="1">
      <alignment horizontal="center"/>
      <protection locked="0"/>
    </xf>
    <xf numFmtId="0" fontId="49" fillId="0" borderId="17" xfId="0" applyFont="1" applyBorder="1" applyAlignment="1" applyProtection="1">
      <alignment horizontal="justify" vertical="center" wrapText="1"/>
      <protection locked="0"/>
    </xf>
    <xf numFmtId="0" fontId="36" fillId="0" borderId="17" xfId="0" applyFont="1" applyBorder="1" applyAlignment="1" applyProtection="1">
      <alignment horizontal="justify" vertical="center"/>
      <protection locked="0"/>
    </xf>
    <xf numFmtId="165" fontId="36" fillId="0" borderId="17" xfId="3" applyNumberFormat="1" applyFont="1" applyFill="1" applyBorder="1" applyAlignment="1" applyProtection="1">
      <alignment vertical="center"/>
      <protection locked="0"/>
    </xf>
    <xf numFmtId="0" fontId="36" fillId="0" borderId="17" xfId="0" applyFont="1" applyBorder="1" applyAlignment="1" applyProtection="1">
      <alignment vertical="center" wrapText="1"/>
      <protection locked="0"/>
    </xf>
    <xf numFmtId="0" fontId="51" fillId="0" borderId="17" xfId="0" applyFont="1" applyBorder="1" applyAlignment="1">
      <alignment vertical="center"/>
    </xf>
    <xf numFmtId="0" fontId="36" fillId="0" borderId="4" xfId="0" applyFont="1" applyBorder="1" applyAlignment="1" applyProtection="1">
      <alignment horizontal="justify"/>
      <protection locked="0"/>
    </xf>
    <xf numFmtId="165" fontId="36" fillId="0" borderId="4" xfId="3" applyNumberFormat="1" applyFont="1" applyFill="1" applyBorder="1" applyAlignment="1" applyProtection="1">
      <alignment vertical="center"/>
      <protection locked="0"/>
    </xf>
    <xf numFmtId="0" fontId="51" fillId="0" borderId="4" xfId="0" applyFont="1" applyBorder="1" applyAlignment="1">
      <alignment vertical="center"/>
    </xf>
    <xf numFmtId="9" fontId="36" fillId="0" borderId="11" xfId="2" applyFont="1" applyFill="1" applyBorder="1" applyAlignment="1" applyProtection="1">
      <alignment vertical="center"/>
      <protection locked="0"/>
    </xf>
    <xf numFmtId="0" fontId="51" fillId="0" borderId="11" xfId="0" applyFont="1" applyBorder="1" applyAlignment="1">
      <alignment vertical="center"/>
    </xf>
    <xf numFmtId="0" fontId="36" fillId="0" borderId="19" xfId="0" applyFont="1" applyBorder="1" applyAlignment="1" applyProtection="1">
      <alignment wrapText="1"/>
      <protection locked="0"/>
    </xf>
    <xf numFmtId="8" fontId="36" fillId="0" borderId="17" xfId="0" applyNumberFormat="1" applyFont="1" applyBorder="1" applyAlignment="1" applyProtection="1">
      <alignment vertical="center"/>
      <protection locked="0"/>
    </xf>
    <xf numFmtId="9" fontId="36" fillId="0" borderId="17" xfId="2" applyFont="1" applyBorder="1" applyAlignment="1" applyProtection="1">
      <alignment vertical="center"/>
      <protection locked="0"/>
    </xf>
    <xf numFmtId="0" fontId="36" fillId="0" borderId="4" xfId="3" applyNumberFormat="1" applyFont="1" applyFill="1" applyBorder="1" applyAlignment="1" applyProtection="1">
      <alignment horizontal="center" vertical="center"/>
      <protection locked="0"/>
    </xf>
    <xf numFmtId="164" fontId="36" fillId="0" borderId="11" xfId="1" applyNumberFormat="1" applyFont="1" applyFill="1" applyBorder="1" applyAlignment="1" applyProtection="1">
      <alignment horizontal="center"/>
      <protection locked="0"/>
    </xf>
    <xf numFmtId="9" fontId="36" fillId="0" borderId="17" xfId="2" applyFont="1" applyFill="1" applyBorder="1" applyAlignment="1" applyProtection="1">
      <alignment vertical="center" wrapText="1"/>
      <protection locked="0"/>
    </xf>
    <xf numFmtId="4" fontId="36" fillId="0" borderId="17" xfId="0" applyNumberFormat="1" applyFont="1" applyBorder="1" applyAlignment="1" applyProtection="1">
      <alignment vertical="center"/>
      <protection locked="0"/>
    </xf>
    <xf numFmtId="9" fontId="36" fillId="0" borderId="17" xfId="0" applyNumberFormat="1" applyFont="1" applyBorder="1" applyAlignment="1" applyProtection="1">
      <alignment vertical="center" wrapText="1"/>
      <protection locked="0"/>
    </xf>
    <xf numFmtId="0" fontId="36" fillId="0" borderId="18" xfId="0" applyFont="1" applyBorder="1" applyAlignment="1" applyProtection="1">
      <alignment vertical="center" wrapText="1"/>
      <protection locked="0"/>
    </xf>
    <xf numFmtId="9" fontId="36" fillId="0" borderId="4" xfId="2" applyFont="1" applyFill="1" applyBorder="1" applyAlignment="1" applyProtection="1">
      <alignment vertical="center" wrapText="1"/>
      <protection locked="0"/>
    </xf>
    <xf numFmtId="0" fontId="36" fillId="0" borderId="4" xfId="2" applyNumberFormat="1" applyFont="1" applyFill="1" applyBorder="1" applyAlignment="1" applyProtection="1">
      <alignment vertical="center" wrapText="1"/>
      <protection locked="0"/>
    </xf>
    <xf numFmtId="164" fontId="36" fillId="0" borderId="4" xfId="1" applyNumberFormat="1" applyFont="1" applyFill="1" applyBorder="1" applyAlignment="1" applyProtection="1">
      <alignment vertical="center"/>
      <protection locked="0"/>
    </xf>
    <xf numFmtId="4" fontId="36" fillId="0" borderId="4" xfId="0" applyNumberFormat="1" applyFont="1" applyBorder="1" applyAlignment="1" applyProtection="1">
      <alignment vertical="center"/>
      <protection locked="0"/>
    </xf>
    <xf numFmtId="0" fontId="36" fillId="0" borderId="11" xfId="0" applyFont="1" applyBorder="1" applyAlignment="1" applyProtection="1">
      <alignment vertical="center" wrapText="1"/>
      <protection locked="0"/>
    </xf>
    <xf numFmtId="9" fontId="36" fillId="0" borderId="11" xfId="2" applyFont="1" applyFill="1" applyBorder="1" applyAlignment="1" applyProtection="1">
      <alignment vertical="center" wrapText="1"/>
      <protection locked="0"/>
    </xf>
    <xf numFmtId="164" fontId="36" fillId="0" borderId="11" xfId="1" applyNumberFormat="1" applyFont="1" applyFill="1" applyBorder="1" applyAlignment="1" applyProtection="1">
      <alignment vertical="center"/>
      <protection locked="0"/>
    </xf>
    <xf numFmtId="4" fontId="36" fillId="0" borderId="11" xfId="0" applyNumberFormat="1" applyFont="1" applyBorder="1" applyAlignment="1" applyProtection="1">
      <alignment vertical="center"/>
      <protection locked="0"/>
    </xf>
    <xf numFmtId="9" fontId="36" fillId="0" borderId="11" xfId="2" applyFont="1" applyBorder="1" applyAlignment="1" applyProtection="1">
      <alignment horizontal="center" vertical="center"/>
      <protection locked="0"/>
    </xf>
    <xf numFmtId="9" fontId="36" fillId="0" borderId="11" xfId="0" applyNumberFormat="1" applyFont="1" applyBorder="1" applyAlignment="1" applyProtection="1">
      <alignment vertical="center" wrapText="1"/>
      <protection locked="0"/>
    </xf>
    <xf numFmtId="0" fontId="36" fillId="0" borderId="19" xfId="0" applyFont="1" applyBorder="1" applyAlignment="1" applyProtection="1">
      <alignment vertical="center" wrapText="1"/>
      <protection locked="0"/>
    </xf>
    <xf numFmtId="1" fontId="36" fillId="0" borderId="17" xfId="0" applyNumberFormat="1" applyFont="1" applyBorder="1" applyProtection="1">
      <protection locked="0"/>
    </xf>
    <xf numFmtId="164" fontId="36" fillId="0" borderId="17" xfId="1" applyNumberFormat="1" applyFont="1" applyFill="1" applyBorder="1" applyAlignment="1" applyProtection="1">
      <protection locked="0"/>
    </xf>
    <xf numFmtId="0" fontId="36" fillId="0" borderId="18" xfId="0" applyFont="1" applyBorder="1" applyAlignment="1" applyProtection="1">
      <alignment horizontal="justify" vertical="center"/>
      <protection locked="0"/>
    </xf>
    <xf numFmtId="1" fontId="36" fillId="0" borderId="11" xfId="2" applyNumberFormat="1" applyFont="1" applyFill="1" applyBorder="1" applyAlignment="1" applyProtection="1">
      <alignment horizontal="center" vertical="center"/>
      <protection locked="0"/>
    </xf>
    <xf numFmtId="1" fontId="36" fillId="0" borderId="11" xfId="0" applyNumberFormat="1" applyFont="1" applyBorder="1" applyProtection="1">
      <protection locked="0"/>
    </xf>
    <xf numFmtId="164" fontId="36" fillId="0" borderId="11" xfId="1" applyNumberFormat="1" applyFont="1" applyFill="1" applyBorder="1" applyAlignment="1" applyProtection="1">
      <protection locked="0"/>
    </xf>
    <xf numFmtId="0" fontId="36" fillId="0" borderId="19" xfId="0" applyFont="1" applyBorder="1" applyAlignment="1" applyProtection="1">
      <alignment horizontal="justify" vertical="center"/>
      <protection locked="0"/>
    </xf>
    <xf numFmtId="0" fontId="50" fillId="0" borderId="17" xfId="0" applyFont="1" applyBorder="1" applyAlignment="1">
      <alignment vertical="center"/>
    </xf>
    <xf numFmtId="0" fontId="36" fillId="6" borderId="17" xfId="0" applyFont="1" applyFill="1" applyBorder="1" applyAlignment="1" applyProtection="1">
      <alignment horizontal="justify" vertical="center" wrapText="1"/>
      <protection locked="0"/>
    </xf>
    <xf numFmtId="0" fontId="36" fillId="6" borderId="18" xfId="0" applyFont="1" applyFill="1" applyBorder="1" applyAlignment="1" applyProtection="1">
      <alignment horizontal="justify" vertical="center" wrapText="1"/>
      <protection locked="0"/>
    </xf>
    <xf numFmtId="0" fontId="50" fillId="0" borderId="4" xfId="0" applyFont="1" applyBorder="1" applyAlignment="1">
      <alignment vertical="center"/>
    </xf>
    <xf numFmtId="0" fontId="36" fillId="6" borderId="20" xfId="0" applyFont="1" applyFill="1" applyBorder="1" applyAlignment="1" applyProtection="1">
      <alignment horizontal="justify" vertical="center" wrapText="1"/>
      <protection locked="0"/>
    </xf>
    <xf numFmtId="0" fontId="36" fillId="0" borderId="4" xfId="1" applyNumberFormat="1" applyFont="1" applyFill="1" applyBorder="1" applyAlignment="1" applyProtection="1">
      <alignment horizontal="center" vertical="center"/>
      <protection locked="0"/>
    </xf>
    <xf numFmtId="9" fontId="36" fillId="0" borderId="17" xfId="0" applyNumberFormat="1" applyFont="1" applyBorder="1"/>
    <xf numFmtId="9" fontId="36" fillId="0" borderId="17" xfId="0" applyNumberFormat="1" applyFont="1" applyBorder="1" applyAlignment="1">
      <alignment horizontal="justify"/>
    </xf>
    <xf numFmtId="0" fontId="36" fillId="0" borderId="17" xfId="0" applyFont="1" applyBorder="1" applyAlignment="1">
      <alignment horizontal="justify" vertical="top" wrapText="1"/>
    </xf>
    <xf numFmtId="0" fontId="36" fillId="0" borderId="17" xfId="0" applyFont="1" applyBorder="1" applyAlignment="1">
      <alignment horizontal="justify" vertical="center"/>
    </xf>
    <xf numFmtId="0" fontId="36" fillId="0" borderId="18" xfId="0" applyFont="1" applyBorder="1" applyAlignment="1" applyProtection="1">
      <alignment horizontal="justify"/>
      <protection locked="0"/>
    </xf>
    <xf numFmtId="9" fontId="36" fillId="0" borderId="4" xfId="0" applyNumberFormat="1" applyFont="1" applyBorder="1"/>
    <xf numFmtId="9" fontId="36" fillId="0" borderId="4" xfId="0" applyNumberFormat="1" applyFont="1" applyBorder="1" applyAlignment="1">
      <alignment horizontal="justify"/>
    </xf>
    <xf numFmtId="9" fontId="36" fillId="0" borderId="4" xfId="0" applyNumberFormat="1" applyFont="1" applyBorder="1" applyAlignment="1">
      <alignment horizontal="justify" wrapText="1"/>
    </xf>
    <xf numFmtId="0" fontId="36" fillId="0" borderId="20" xfId="0" applyFont="1" applyBorder="1" applyAlignment="1" applyProtection="1">
      <alignment horizontal="justify"/>
      <protection locked="0"/>
    </xf>
    <xf numFmtId="9" fontId="36" fillId="0" borderId="4" xfId="0" applyNumberFormat="1" applyFont="1" applyBorder="1" applyAlignment="1">
      <alignment horizontal="justify" vertical="center" wrapText="1"/>
    </xf>
    <xf numFmtId="6" fontId="36" fillId="0" borderId="4" xfId="0" applyNumberFormat="1" applyFont="1" applyBorder="1" applyAlignment="1">
      <alignment horizontal="left" indent="1"/>
    </xf>
    <xf numFmtId="9" fontId="36" fillId="0" borderId="4" xfId="0" applyNumberFormat="1" applyFont="1" applyBorder="1" applyAlignment="1">
      <alignment horizontal="center"/>
    </xf>
    <xf numFmtId="9" fontId="36" fillId="0" borderId="11" xfId="0" applyNumberFormat="1" applyFont="1" applyBorder="1" applyAlignment="1">
      <alignment horizontal="left" indent="1"/>
    </xf>
    <xf numFmtId="9" fontId="36" fillId="0" borderId="11" xfId="0" applyNumberFormat="1" applyFont="1" applyBorder="1" applyAlignment="1">
      <alignment horizontal="justify"/>
    </xf>
    <xf numFmtId="9" fontId="36" fillId="0" borderId="11" xfId="0" applyNumberFormat="1" applyFont="1" applyBorder="1" applyAlignment="1">
      <alignment horizontal="justify" vertical="center" wrapText="1"/>
    </xf>
    <xf numFmtId="0" fontId="36" fillId="6" borderId="11" xfId="0" applyFont="1" applyFill="1" applyBorder="1" applyAlignment="1">
      <alignment horizontal="justify" vertical="top" wrapText="1"/>
    </xf>
    <xf numFmtId="6" fontId="36" fillId="0" borderId="11" xfId="0" applyNumberFormat="1" applyFont="1" applyBorder="1" applyAlignment="1">
      <alignment horizontal="left" indent="1"/>
    </xf>
    <xf numFmtId="0" fontId="36" fillId="0" borderId="19" xfId="0" applyFont="1" applyBorder="1" applyAlignment="1" applyProtection="1">
      <alignment horizontal="justify"/>
      <protection locked="0"/>
    </xf>
    <xf numFmtId="0" fontId="36" fillId="0" borderId="17" xfId="0" applyFont="1" applyBorder="1" applyAlignment="1" applyProtection="1">
      <alignment horizontal="justify" wrapText="1"/>
      <protection locked="0"/>
    </xf>
    <xf numFmtId="0" fontId="36" fillId="0" borderId="54" xfId="0" applyFont="1" applyBorder="1" applyProtection="1">
      <protection locked="0"/>
    </xf>
    <xf numFmtId="0" fontId="36" fillId="0" borderId="4" xfId="0" applyFont="1" applyBorder="1" applyAlignment="1">
      <alignment vertical="center"/>
    </xf>
    <xf numFmtId="0" fontId="0" fillId="0" borderId="20" xfId="0" applyBorder="1" applyAlignment="1" applyProtection="1">
      <alignment horizontal="justify"/>
      <protection locked="0"/>
    </xf>
    <xf numFmtId="0" fontId="49" fillId="0" borderId="4" xfId="0" applyFont="1" applyBorder="1" applyAlignment="1">
      <alignment horizontal="justify" vertical="center"/>
    </xf>
    <xf numFmtId="0" fontId="36" fillId="0" borderId="11" xfId="0" applyFont="1" applyBorder="1" applyAlignment="1">
      <alignment vertical="center"/>
    </xf>
    <xf numFmtId="0" fontId="36" fillId="0" borderId="11" xfId="0" applyFont="1" applyBorder="1"/>
    <xf numFmtId="0" fontId="36" fillId="0" borderId="11" xfId="0" applyFont="1" applyBorder="1" applyAlignment="1">
      <alignment horizontal="justify"/>
    </xf>
    <xf numFmtId="0" fontId="49" fillId="6" borderId="17" xfId="4" applyFont="1" applyFill="1" applyBorder="1" applyAlignment="1">
      <alignment horizontal="justify" wrapText="1"/>
    </xf>
    <xf numFmtId="0" fontId="49" fillId="0" borderId="17" xfId="4" applyFont="1" applyBorder="1" applyAlignment="1">
      <alignment horizontal="justify" vertical="center" wrapText="1"/>
    </xf>
    <xf numFmtId="0" fontId="6" fillId="0" borderId="18" xfId="0" applyFont="1" applyBorder="1" applyProtection="1">
      <protection locked="0"/>
    </xf>
    <xf numFmtId="0" fontId="49" fillId="6" borderId="4" xfId="4" applyFont="1" applyFill="1" applyBorder="1" applyAlignment="1">
      <alignment horizontal="justify" wrapText="1"/>
    </xf>
    <xf numFmtId="0" fontId="49" fillId="6" borderId="4" xfId="0" applyFont="1" applyFill="1" applyBorder="1" applyAlignment="1">
      <alignment horizontal="justify" vertical="center" wrapText="1"/>
    </xf>
    <xf numFmtId="0" fontId="49" fillId="0" borderId="4" xfId="4" applyFont="1" applyBorder="1" applyAlignment="1">
      <alignment horizontal="justify" vertical="center" wrapText="1"/>
    </xf>
    <xf numFmtId="0" fontId="49" fillId="0" borderId="4" xfId="4" applyFont="1" applyBorder="1" applyAlignment="1">
      <alignment horizontal="justify" wrapText="1"/>
    </xf>
    <xf numFmtId="0" fontId="36" fillId="6" borderId="4" xfId="0" applyFont="1" applyFill="1" applyBorder="1" applyAlignment="1">
      <alignment horizontal="justify" wrapText="1"/>
    </xf>
    <xf numFmtId="0" fontId="36" fillId="6" borderId="4" xfId="0" applyFont="1" applyFill="1" applyBorder="1" applyAlignment="1">
      <alignment horizontal="justify" vertical="center" wrapText="1"/>
    </xf>
    <xf numFmtId="0" fontId="49" fillId="6" borderId="4" xfId="0" applyFont="1" applyFill="1" applyBorder="1" applyAlignment="1">
      <alignment horizontal="justify"/>
    </xf>
    <xf numFmtId="0" fontId="49" fillId="0" borderId="4" xfId="4" applyFont="1" applyBorder="1" applyAlignment="1">
      <alignment horizontal="justify" vertical="top"/>
    </xf>
    <xf numFmtId="0" fontId="49" fillId="6" borderId="4" xfId="4" applyFont="1" applyFill="1" applyBorder="1" applyAlignment="1">
      <alignment horizontal="left" wrapText="1"/>
    </xf>
    <xf numFmtId="0" fontId="49" fillId="6" borderId="4"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21" fillId="6" borderId="0" xfId="4" applyFont="1" applyFill="1" applyAlignment="1">
      <alignment vertical="center" wrapText="1"/>
    </xf>
    <xf numFmtId="0" fontId="6" fillId="0" borderId="4" xfId="0" applyFont="1" applyBorder="1" applyAlignment="1">
      <alignment horizontal="left" wrapText="1"/>
    </xf>
    <xf numFmtId="0" fontId="6" fillId="0" borderId="4" xfId="0" applyFont="1" applyBorder="1" applyAlignment="1">
      <alignment horizontal="left" vertical="center" wrapText="1"/>
    </xf>
    <xf numFmtId="0" fontId="40" fillId="2" borderId="4" xfId="0" applyFont="1" applyFill="1" applyBorder="1" applyAlignment="1">
      <alignment wrapText="1"/>
    </xf>
    <xf numFmtId="0" fontId="7" fillId="4" borderId="4" xfId="0" applyFont="1" applyFill="1" applyBorder="1" applyAlignment="1">
      <alignment wrapText="1"/>
    </xf>
    <xf numFmtId="0" fontId="6" fillId="0" borderId="0" xfId="0" applyFont="1" applyAlignment="1">
      <alignment wrapText="1"/>
    </xf>
    <xf numFmtId="0" fontId="7" fillId="0" borderId="0" xfId="0" applyFont="1" applyAlignment="1">
      <alignment wrapText="1"/>
    </xf>
    <xf numFmtId="0" fontId="13" fillId="0" borderId="0" xfId="0" applyFont="1" applyAlignment="1">
      <alignment wrapText="1"/>
    </xf>
    <xf numFmtId="9" fontId="6" fillId="0" borderId="0" xfId="0" applyNumberFormat="1" applyFont="1"/>
    <xf numFmtId="0" fontId="7" fillId="5" borderId="0" xfId="0" applyFont="1" applyFill="1" applyAlignment="1">
      <alignment horizontal="center" wrapText="1"/>
    </xf>
    <xf numFmtId="0" fontId="7" fillId="5" borderId="0" xfId="0" applyFont="1" applyFill="1"/>
    <xf numFmtId="0" fontId="40" fillId="4" borderId="4" xfId="0" applyFont="1" applyFill="1" applyBorder="1" applyAlignment="1">
      <alignment horizontal="justify" wrapText="1"/>
    </xf>
    <xf numFmtId="0" fontId="40" fillId="6" borderId="4" xfId="0" applyFont="1" applyFill="1" applyBorder="1" applyAlignment="1">
      <alignment horizontal="justify" wrapText="1"/>
    </xf>
    <xf numFmtId="0" fontId="40" fillId="0" borderId="4" xfId="0" applyFont="1" applyBorder="1" applyAlignment="1">
      <alignment horizontal="justify" wrapText="1"/>
    </xf>
    <xf numFmtId="0" fontId="40" fillId="4" borderId="4" xfId="0" applyFont="1" applyFill="1" applyBorder="1" applyAlignment="1">
      <alignment horizontal="justify" vertical="center" wrapText="1"/>
    </xf>
    <xf numFmtId="44" fontId="36" fillId="0" borderId="17" xfId="1" applyFont="1" applyBorder="1" applyAlignment="1" applyProtection="1">
      <alignment vertical="center"/>
      <protection locked="0"/>
    </xf>
    <xf numFmtId="44" fontId="36" fillId="0" borderId="17" xfId="1" applyFont="1" applyFill="1" applyBorder="1" applyAlignment="1" applyProtection="1">
      <alignment vertical="center"/>
      <protection locked="0"/>
    </xf>
    <xf numFmtId="9" fontId="36" fillId="0" borderId="18" xfId="2" applyFont="1" applyBorder="1" applyAlignment="1" applyProtection="1">
      <alignment vertical="center"/>
      <protection locked="0"/>
    </xf>
    <xf numFmtId="9" fontId="36" fillId="0" borderId="20" xfId="2" applyFont="1" applyBorder="1" applyProtection="1">
      <protection locked="0"/>
    </xf>
    <xf numFmtId="9" fontId="36" fillId="6" borderId="20" xfId="2" applyFont="1" applyFill="1" applyBorder="1" applyProtection="1">
      <protection locked="0"/>
    </xf>
    <xf numFmtId="0" fontId="53" fillId="4" borderId="4" xfId="0" applyFont="1" applyFill="1" applyBorder="1" applyAlignment="1">
      <alignment horizontal="justify"/>
    </xf>
    <xf numFmtId="10" fontId="53" fillId="4" borderId="4" xfId="0" applyNumberFormat="1" applyFont="1" applyFill="1" applyBorder="1" applyAlignment="1">
      <alignment horizontal="center" vertical="center"/>
    </xf>
    <xf numFmtId="9" fontId="44" fillId="0" borderId="4" xfId="0" applyNumberFormat="1" applyFont="1" applyBorder="1" applyAlignment="1">
      <alignment horizontal="center" vertical="center"/>
    </xf>
    <xf numFmtId="0" fontId="7" fillId="6" borderId="4" xfId="0" applyFont="1" applyFill="1" applyBorder="1" applyAlignment="1">
      <alignment horizontal="justify"/>
    </xf>
    <xf numFmtId="9" fontId="7" fillId="6" borderId="4" xfId="0" applyNumberFormat="1" applyFont="1" applyFill="1" applyBorder="1" applyAlignment="1">
      <alignment horizontal="center" wrapText="1"/>
    </xf>
    <xf numFmtId="0" fontId="2" fillId="0" borderId="4" xfId="0" applyFont="1" applyBorder="1" applyAlignment="1" applyProtection="1">
      <alignment horizontal="center"/>
      <protection locked="0"/>
    </xf>
    <xf numFmtId="0" fontId="2" fillId="0" borderId="4" xfId="0" applyFont="1" applyBorder="1" applyProtection="1">
      <protection locked="0"/>
    </xf>
    <xf numFmtId="9" fontId="2" fillId="0" borderId="4" xfId="2" applyFont="1" applyBorder="1" applyProtection="1">
      <protection locked="0"/>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protection locked="0"/>
    </xf>
    <xf numFmtId="9" fontId="3" fillId="0" borderId="4" xfId="2" applyFont="1" applyFill="1" applyBorder="1" applyAlignment="1" applyProtection="1">
      <alignment horizontal="left"/>
      <protection locked="0"/>
    </xf>
    <xf numFmtId="0" fontId="3" fillId="3" borderId="4" xfId="0" applyFont="1" applyFill="1" applyBorder="1" applyAlignment="1" applyProtection="1">
      <alignment horizontal="center"/>
      <protection locked="0"/>
    </xf>
    <xf numFmtId="9" fontId="3" fillId="3" borderId="4" xfId="2" applyFont="1" applyFill="1" applyBorder="1" applyAlignment="1" applyProtection="1">
      <alignment horizontal="center"/>
      <protection locked="0"/>
    </xf>
    <xf numFmtId="0" fontId="3" fillId="3"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9" fontId="3" fillId="2" borderId="4" xfId="2" applyFont="1" applyFill="1" applyBorder="1" applyAlignment="1" applyProtection="1">
      <alignment horizontal="center" vertical="center" wrapText="1"/>
      <protection locked="0"/>
    </xf>
    <xf numFmtId="0" fontId="4" fillId="4" borderId="4"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4" xfId="0" applyFont="1" applyFill="1" applyBorder="1" applyAlignment="1" applyProtection="1">
      <alignment horizontal="left" vertical="center" wrapText="1"/>
      <protection locked="0"/>
    </xf>
    <xf numFmtId="0" fontId="2" fillId="0" borderId="59" xfId="0" applyFont="1" applyBorder="1" applyProtection="1">
      <protection locked="0"/>
    </xf>
    <xf numFmtId="0" fontId="4" fillId="0" borderId="20" xfId="0" applyFont="1" applyBorder="1" applyAlignment="1" applyProtection="1">
      <alignment horizontal="left" vertical="center" wrapText="1"/>
      <protection locked="0"/>
    </xf>
    <xf numFmtId="0" fontId="3" fillId="0" borderId="59" xfId="0" applyFont="1" applyBorder="1" applyAlignment="1" applyProtection="1">
      <alignment horizontal="left"/>
      <protection locked="0"/>
    </xf>
    <xf numFmtId="0" fontId="3" fillId="3" borderId="59" xfId="0" applyFont="1" applyFill="1" applyBorder="1" applyAlignment="1" applyProtection="1">
      <alignment horizontal="center"/>
      <protection locked="0"/>
    </xf>
    <xf numFmtId="0" fontId="3" fillId="3" borderId="20" xfId="0" applyFont="1" applyFill="1" applyBorder="1" applyAlignment="1" applyProtection="1">
      <alignment horizontal="center" vertical="center" wrapText="1"/>
      <protection locked="0"/>
    </xf>
    <xf numFmtId="9" fontId="36" fillId="0" borderId="53" xfId="2" applyFont="1" applyFill="1" applyBorder="1" applyAlignment="1" applyProtection="1">
      <alignment horizontal="center" vertical="center"/>
      <protection locked="0"/>
    </xf>
    <xf numFmtId="164" fontId="23" fillId="0" borderId="4" xfId="1" applyNumberFormat="1" applyFont="1" applyFill="1" applyBorder="1" applyAlignment="1" applyProtection="1">
      <alignment horizontal="center" vertical="center"/>
      <protection locked="0"/>
    </xf>
    <xf numFmtId="1" fontId="22" fillId="0" borderId="4" xfId="2" applyNumberFormat="1" applyFont="1" applyFill="1" applyBorder="1" applyAlignment="1" applyProtection="1">
      <alignment horizontal="center" vertical="center"/>
      <protection locked="0"/>
    </xf>
    <xf numFmtId="164" fontId="23" fillId="0" borderId="54" xfId="1" applyNumberFormat="1" applyFont="1" applyFill="1" applyBorder="1" applyAlignment="1" applyProtection="1">
      <alignment horizontal="center" vertical="center"/>
      <protection locked="0"/>
    </xf>
    <xf numFmtId="1" fontId="22" fillId="0" borderId="54" xfId="2"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6" fillId="0" borderId="56" xfId="0" applyFont="1" applyBorder="1" applyProtection="1">
      <protection locked="0"/>
    </xf>
    <xf numFmtId="0" fontId="22" fillId="0" borderId="17" xfId="0" applyFont="1" applyBorder="1" applyAlignment="1" applyProtection="1">
      <alignment horizontal="justify" vertical="center" wrapText="1"/>
      <protection locked="0"/>
    </xf>
    <xf numFmtId="0" fontId="22" fillId="0" borderId="4" xfId="0" applyFont="1" applyBorder="1" applyAlignment="1" applyProtection="1">
      <alignment horizontal="justify" wrapText="1"/>
      <protection locked="0"/>
    </xf>
    <xf numFmtId="0" fontId="0" fillId="0" borderId="0" xfId="0" applyAlignment="1" applyProtection="1">
      <alignment vertical="center" wrapText="1"/>
      <protection locked="0"/>
    </xf>
    <xf numFmtId="0" fontId="15" fillId="0" borderId="0" xfId="0" applyFont="1" applyAlignment="1" applyProtection="1">
      <alignment horizontal="left" vertical="center" wrapText="1"/>
      <protection locked="0"/>
    </xf>
    <xf numFmtId="0" fontId="16" fillId="3" borderId="8"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0" fillId="0" borderId="0" xfId="0" applyAlignment="1">
      <alignment vertical="center" wrapText="1"/>
    </xf>
    <xf numFmtId="9" fontId="36" fillId="0" borderId="28" xfId="2" applyFont="1" applyFill="1" applyBorder="1" applyAlignment="1" applyProtection="1">
      <alignment vertical="center"/>
      <protection locked="0"/>
    </xf>
    <xf numFmtId="0" fontId="0" fillId="0" borderId="17" xfId="0" applyBorder="1" applyAlignment="1" applyProtection="1">
      <alignment vertical="center" wrapText="1"/>
      <protection locked="0"/>
    </xf>
    <xf numFmtId="9" fontId="22" fillId="0" borderId="23" xfId="2"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3" xfId="0" applyFont="1" applyBorder="1" applyProtection="1">
      <protection locked="0"/>
    </xf>
    <xf numFmtId="0" fontId="11" fillId="0" borderId="30" xfId="0" applyFont="1" applyBorder="1" applyProtection="1">
      <protection locked="0"/>
    </xf>
    <xf numFmtId="0" fontId="11" fillId="0" borderId="30" xfId="0" applyFont="1" applyBorder="1" applyAlignment="1" applyProtection="1">
      <alignment vertical="center" wrapText="1"/>
      <protection locked="0"/>
    </xf>
    <xf numFmtId="0" fontId="10" fillId="0" borderId="30" xfId="0" applyFont="1" applyBorder="1" applyProtection="1">
      <protection locked="0"/>
    </xf>
    <xf numFmtId="9" fontId="36" fillId="0" borderId="21" xfId="2" applyFont="1" applyFill="1" applyBorder="1" applyAlignment="1" applyProtection="1">
      <alignment vertical="center"/>
      <protection locked="0"/>
    </xf>
    <xf numFmtId="0" fontId="10" fillId="0" borderId="14" xfId="0" applyFont="1" applyBorder="1" applyProtection="1">
      <protection locked="0"/>
    </xf>
    <xf numFmtId="164" fontId="0" fillId="0" borderId="4" xfId="1" applyNumberFormat="1" applyFont="1" applyFill="1" applyBorder="1" applyAlignment="1" applyProtection="1">
      <alignment horizontal="center" vertical="center"/>
      <protection locked="0"/>
    </xf>
    <xf numFmtId="164" fontId="0" fillId="0" borderId="17" xfId="1" applyNumberFormat="1" applyFont="1" applyFill="1" applyBorder="1" applyAlignment="1" applyProtection="1">
      <alignment horizontal="center" vertical="center"/>
      <protection locked="0"/>
    </xf>
    <xf numFmtId="164" fontId="0" fillId="0" borderId="54" xfId="1" applyNumberFormat="1" applyFont="1" applyFill="1" applyBorder="1" applyAlignment="1" applyProtection="1">
      <alignment horizontal="center" vertical="center"/>
      <protection locked="0"/>
    </xf>
    <xf numFmtId="164" fontId="23" fillId="0" borderId="4" xfId="1" applyNumberFormat="1" applyFont="1" applyFill="1" applyBorder="1" applyAlignment="1" applyProtection="1">
      <alignment horizontal="center" vertical="center" wrapText="1"/>
      <protection locked="0"/>
    </xf>
    <xf numFmtId="0" fontId="29" fillId="0" borderId="17" xfId="0" applyFont="1" applyBorder="1" applyAlignment="1" applyProtection="1">
      <alignment horizontal="justify" wrapText="1"/>
      <protection locked="0"/>
    </xf>
    <xf numFmtId="0" fontId="29" fillId="6" borderId="4" xfId="0" applyFont="1" applyFill="1" applyBorder="1" applyAlignment="1" applyProtection="1">
      <alignment horizontal="center" vertical="center" wrapText="1"/>
      <protection locked="0"/>
    </xf>
    <xf numFmtId="0" fontId="29" fillId="0" borderId="4" xfId="0" applyFont="1" applyBorder="1" applyAlignment="1" applyProtection="1">
      <alignment horizontal="justify" wrapText="1"/>
      <protection locked="0"/>
    </xf>
    <xf numFmtId="0" fontId="29" fillId="0" borderId="4" xfId="2" applyNumberFormat="1" applyFont="1" applyFill="1" applyBorder="1" applyAlignment="1" applyProtection="1">
      <alignment horizontal="center" vertical="center"/>
      <protection locked="0"/>
    </xf>
    <xf numFmtId="164" fontId="29" fillId="0" borderId="4" xfId="1" applyNumberFormat="1" applyFont="1" applyFill="1" applyBorder="1" applyAlignment="1" applyProtection="1">
      <alignment horizontal="center" vertical="center"/>
      <protection locked="0"/>
    </xf>
    <xf numFmtId="1" fontId="22" fillId="0" borderId="26" xfId="2" applyNumberFormat="1" applyFont="1" applyFill="1" applyBorder="1" applyAlignment="1" applyProtection="1">
      <alignment horizontal="center" vertical="center"/>
      <protection locked="0"/>
    </xf>
    <xf numFmtId="164" fontId="33" fillId="0" borderId="4" xfId="1" applyNumberFormat="1" applyFont="1" applyFill="1" applyBorder="1" applyAlignment="1" applyProtection="1">
      <alignment horizontal="center" vertical="center"/>
      <protection locked="0"/>
    </xf>
    <xf numFmtId="0" fontId="33" fillId="0" borderId="4" xfId="2" applyNumberFormat="1" applyFont="1" applyFill="1" applyBorder="1" applyAlignment="1" applyProtection="1">
      <alignment horizontal="center" vertical="center" wrapText="1"/>
      <protection locked="0"/>
    </xf>
    <xf numFmtId="0" fontId="33" fillId="0" borderId="4" xfId="8" quotePrefix="1" applyFont="1" applyBorder="1" applyAlignment="1">
      <alignment horizontal="justify" vertical="center" wrapText="1"/>
    </xf>
    <xf numFmtId="0" fontId="33" fillId="0" borderId="11" xfId="8" quotePrefix="1" applyFont="1" applyBorder="1" applyAlignment="1">
      <alignment horizontal="justify" vertical="center" wrapText="1"/>
    </xf>
    <xf numFmtId="0" fontId="0" fillId="0" borderId="0" xfId="0" applyAlignment="1">
      <alignment horizontal="center"/>
    </xf>
    <xf numFmtId="0" fontId="29" fillId="0" borderId="4" xfId="2" applyNumberFormat="1" applyFont="1" applyBorder="1" applyAlignment="1" applyProtection="1">
      <alignment horizontal="center" vertical="center"/>
    </xf>
    <xf numFmtId="9" fontId="29" fillId="0" borderId="4" xfId="0" applyNumberFormat="1" applyFont="1" applyBorder="1" applyAlignment="1">
      <alignment horizontal="center" vertical="center"/>
    </xf>
    <xf numFmtId="9" fontId="0" fillId="0" borderId="4" xfId="0" applyNumberFormat="1"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20" xfId="0" applyBorder="1" applyAlignment="1" applyProtection="1">
      <alignment horizontal="center" wrapText="1"/>
      <protection locked="0"/>
    </xf>
    <xf numFmtId="9" fontId="10" fillId="0" borderId="4" xfId="0" applyNumberFormat="1" applyFont="1" applyBorder="1" applyAlignment="1" applyProtection="1">
      <alignment horizontal="right" vertical="center"/>
      <protection locked="0"/>
    </xf>
    <xf numFmtId="1" fontId="10" fillId="0" borderId="4" xfId="0" applyNumberFormat="1" applyFont="1" applyBorder="1" applyAlignment="1" applyProtection="1">
      <alignment vertical="center"/>
      <protection locked="0"/>
    </xf>
    <xf numFmtId="9" fontId="10" fillId="0" borderId="4" xfId="2" applyFont="1" applyFill="1" applyBorder="1" applyAlignment="1" applyProtection="1">
      <alignment horizontal="right" vertical="center"/>
      <protection locked="0"/>
    </xf>
    <xf numFmtId="0" fontId="10" fillId="0" borderId="4" xfId="2" applyNumberFormat="1" applyFont="1" applyFill="1" applyBorder="1" applyAlignment="1" applyProtection="1">
      <alignment horizontal="center" vertical="center"/>
      <protection locked="0"/>
    </xf>
    <xf numFmtId="9" fontId="10" fillId="0" borderId="4" xfId="0" applyNumberFormat="1" applyFont="1" applyBorder="1" applyAlignment="1">
      <alignment horizontal="right" vertical="center"/>
    </xf>
    <xf numFmtId="3" fontId="10" fillId="6" borderId="4" xfId="2" applyNumberFormat="1" applyFont="1" applyFill="1" applyBorder="1" applyAlignment="1" applyProtection="1">
      <alignment horizontal="right" vertical="center"/>
      <protection locked="0"/>
    </xf>
    <xf numFmtId="9" fontId="10" fillId="0" borderId="17" xfId="2" applyFont="1" applyFill="1" applyBorder="1" applyAlignment="1" applyProtection="1">
      <alignment horizontal="right" vertical="center"/>
      <protection locked="0"/>
    </xf>
    <xf numFmtId="0" fontId="10" fillId="0" borderId="0" xfId="0" applyFont="1" applyAlignment="1" applyProtection="1">
      <alignment horizontal="center" vertical="center" wrapText="1"/>
      <protection locked="0"/>
    </xf>
    <xf numFmtId="0" fontId="10" fillId="0" borderId="17" xfId="2" applyNumberFormat="1" applyFont="1" applyFill="1" applyBorder="1" applyAlignment="1" applyProtection="1">
      <alignment horizontal="center" vertical="center"/>
      <protection locked="0"/>
    </xf>
    <xf numFmtId="9" fontId="10" fillId="0" borderId="4" xfId="2" applyFont="1" applyFill="1" applyBorder="1" applyAlignment="1" applyProtection="1">
      <alignment horizontal="center" vertical="center"/>
      <protection locked="0"/>
    </xf>
    <xf numFmtId="0" fontId="10" fillId="6" borderId="4" xfId="2" applyNumberFormat="1" applyFont="1" applyFill="1" applyBorder="1" applyAlignment="1" applyProtection="1">
      <alignment horizontal="center" vertical="center"/>
      <protection locked="0"/>
    </xf>
    <xf numFmtId="9" fontId="10" fillId="0" borderId="41" xfId="2"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3" fontId="36" fillId="0" borderId="4" xfId="0" applyNumberFormat="1" applyFont="1" applyBorder="1" applyAlignment="1" applyProtection="1">
      <alignment horizontal="center" vertical="center"/>
      <protection locked="0"/>
    </xf>
    <xf numFmtId="0" fontId="35" fillId="0" borderId="4" xfId="2" applyNumberFormat="1" applyFont="1" applyBorder="1" applyAlignment="1" applyProtection="1">
      <alignment horizontal="center" vertical="center"/>
    </xf>
    <xf numFmtId="0" fontId="17" fillId="0" borderId="26" xfId="4" applyFont="1" applyBorder="1" applyAlignment="1">
      <alignment vertical="center" wrapText="1"/>
    </xf>
    <xf numFmtId="0" fontId="2" fillId="0" borderId="0" xfId="0" applyFont="1" applyAlignment="1" applyProtection="1">
      <alignment wrapText="1"/>
      <protection locked="0"/>
    </xf>
    <xf numFmtId="0" fontId="2" fillId="0" borderId="4" xfId="0" applyFont="1" applyBorder="1" applyAlignment="1" applyProtection="1">
      <alignment wrapText="1"/>
      <protection locked="0"/>
    </xf>
    <xf numFmtId="0" fontId="3" fillId="0" borderId="4" xfId="0" applyFont="1" applyBorder="1" applyAlignment="1" applyProtection="1">
      <alignment horizontal="left" wrapText="1"/>
      <protection locked="0"/>
    </xf>
    <xf numFmtId="0" fontId="3" fillId="3" borderId="4" xfId="0" applyFont="1" applyFill="1" applyBorder="1" applyAlignment="1" applyProtection="1">
      <alignment horizontal="center" wrapText="1"/>
      <protection locked="0"/>
    </xf>
    <xf numFmtId="9" fontId="44" fillId="0" borderId="4" xfId="0" applyNumberFormat="1" applyFont="1" applyBorder="1" applyAlignment="1">
      <alignment vertical="center"/>
    </xf>
    <xf numFmtId="0" fontId="44" fillId="0" borderId="4" xfId="0" applyFont="1" applyBorder="1" applyAlignment="1">
      <alignment vertical="center"/>
    </xf>
    <xf numFmtId="9" fontId="6" fillId="4" borderId="4" xfId="0" applyNumberFormat="1" applyFont="1" applyFill="1" applyBorder="1"/>
    <xf numFmtId="1" fontId="36" fillId="0" borderId="17" xfId="0" applyNumberFormat="1" applyFont="1" applyBorder="1" applyAlignment="1" applyProtection="1">
      <alignment horizontal="center" vertical="center"/>
      <protection locked="0"/>
    </xf>
    <xf numFmtId="1" fontId="36" fillId="0" borderId="11" xfId="0" applyNumberFormat="1" applyFont="1" applyBorder="1" applyAlignment="1" applyProtection="1">
      <alignment horizontal="center" vertical="center"/>
      <protection locked="0"/>
    </xf>
    <xf numFmtId="0" fontId="47" fillId="0" borderId="17" xfId="0" applyFont="1" applyBorder="1" applyAlignment="1">
      <alignment horizontal="center" vertical="center"/>
    </xf>
    <xf numFmtId="0" fontId="40" fillId="6" borderId="4" xfId="0" applyFont="1" applyFill="1" applyBorder="1" applyAlignment="1">
      <alignment wrapText="1"/>
    </xf>
    <xf numFmtId="0" fontId="40" fillId="6" borderId="53" xfId="0" applyFont="1" applyFill="1" applyBorder="1" applyAlignment="1">
      <alignment horizontal="justify" wrapText="1"/>
    </xf>
    <xf numFmtId="0" fontId="22" fillId="0" borderId="0" xfId="0" applyFont="1"/>
    <xf numFmtId="0" fontId="3" fillId="0" borderId="55"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9" fontId="3" fillId="0" borderId="53" xfId="2" applyFont="1" applyFill="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3" xfId="0" applyFont="1" applyBorder="1" applyAlignment="1">
      <alignment vertical="center" wrapText="1"/>
    </xf>
    <xf numFmtId="0" fontId="4" fillId="0" borderId="53" xfId="0" applyFont="1" applyBorder="1" applyAlignment="1">
      <alignment horizontal="center" vertical="center" wrapText="1"/>
    </xf>
    <xf numFmtId="0" fontId="4" fillId="0" borderId="53" xfId="0" applyFont="1" applyBorder="1" applyAlignment="1" applyProtection="1">
      <alignment horizontal="left" vertical="center" wrapText="1"/>
      <protection locked="0"/>
    </xf>
    <xf numFmtId="0" fontId="4" fillId="0" borderId="56" xfId="0" applyFont="1" applyBorder="1" applyAlignment="1" applyProtection="1">
      <alignment horizontal="center" vertical="center" wrapText="1"/>
      <protection locked="0"/>
    </xf>
    <xf numFmtId="9" fontId="45" fillId="0" borderId="17" xfId="0" applyNumberFormat="1" applyFont="1" applyBorder="1" applyAlignment="1" applyProtection="1">
      <alignment horizontal="center" vertical="center"/>
      <protection locked="0"/>
    </xf>
    <xf numFmtId="9" fontId="46" fillId="0" borderId="17" xfId="0" applyNumberFormat="1" applyFont="1" applyBorder="1" applyAlignment="1" applyProtection="1">
      <alignment horizontal="center" vertical="center"/>
      <protection locked="0"/>
    </xf>
    <xf numFmtId="44" fontId="46" fillId="0" borderId="17" xfId="1" applyFont="1" applyFill="1" applyBorder="1" applyAlignment="1" applyProtection="1">
      <alignment wrapText="1"/>
      <protection locked="0"/>
    </xf>
    <xf numFmtId="0" fontId="46" fillId="0" borderId="17" xfId="0" applyFont="1" applyBorder="1" applyProtection="1">
      <protection locked="0"/>
    </xf>
    <xf numFmtId="9" fontId="45" fillId="0" borderId="17" xfId="2" applyFont="1" applyFill="1" applyBorder="1" applyAlignment="1" applyProtection="1">
      <alignment horizontal="center" vertical="center"/>
      <protection locked="0"/>
    </xf>
    <xf numFmtId="0" fontId="46" fillId="0" borderId="17" xfId="2" applyNumberFormat="1" applyFont="1" applyBorder="1" applyAlignment="1" applyProtection="1">
      <alignment horizontal="center" vertical="center"/>
    </xf>
    <xf numFmtId="9" fontId="46" fillId="0" borderId="17" xfId="2" applyFont="1" applyBorder="1" applyAlignment="1" applyProtection="1">
      <alignment horizontal="center" vertical="center"/>
    </xf>
    <xf numFmtId="0" fontId="45" fillId="0" borderId="17" xfId="0" applyFont="1" applyBorder="1" applyProtection="1">
      <protection locked="0"/>
    </xf>
    <xf numFmtId="0" fontId="45" fillId="0" borderId="18" xfId="0" applyFont="1" applyBorder="1" applyAlignment="1" applyProtection="1">
      <alignment horizontal="justify" vertical="center" wrapText="1"/>
      <protection locked="0"/>
    </xf>
    <xf numFmtId="9" fontId="45" fillId="0" borderId="11" xfId="2" applyFont="1" applyFill="1" applyBorder="1" applyAlignment="1" applyProtection="1">
      <alignment horizontal="center" vertical="center"/>
      <protection locked="0"/>
    </xf>
    <xf numFmtId="0" fontId="46" fillId="0" borderId="11" xfId="2" applyNumberFormat="1" applyFont="1" applyBorder="1" applyAlignment="1" applyProtection="1">
      <alignment horizontal="center" vertical="center"/>
    </xf>
    <xf numFmtId="9" fontId="46" fillId="0" borderId="11" xfId="2" applyFont="1" applyBorder="1" applyAlignment="1" applyProtection="1">
      <alignment horizontal="center" vertical="center"/>
    </xf>
    <xf numFmtId="0" fontId="43" fillId="6" borderId="17" xfId="0" applyFont="1" applyFill="1" applyBorder="1" applyAlignment="1" applyProtection="1">
      <alignment horizontal="justify" vertical="center" wrapText="1"/>
      <protection locked="0"/>
    </xf>
    <xf numFmtId="0" fontId="43" fillId="6" borderId="4" xfId="0" applyFont="1" applyFill="1" applyBorder="1" applyAlignment="1" applyProtection="1">
      <alignment horizontal="justify" vertical="center" wrapText="1"/>
      <protection locked="0"/>
    </xf>
    <xf numFmtId="9" fontId="55" fillId="0" borderId="4" xfId="0" applyNumberFormat="1" applyFont="1" applyBorder="1" applyAlignment="1">
      <alignment horizontal="center" vertical="center"/>
    </xf>
    <xf numFmtId="9" fontId="55" fillId="6" borderId="4" xfId="0" applyNumberFormat="1" applyFont="1" applyFill="1" applyBorder="1" applyAlignment="1">
      <alignment horizontal="center" vertical="center"/>
    </xf>
    <xf numFmtId="0" fontId="45" fillId="6" borderId="4" xfId="0" applyFont="1" applyFill="1" applyBorder="1" applyAlignment="1">
      <alignment horizontal="center"/>
    </xf>
    <xf numFmtId="9" fontId="45" fillId="6" borderId="4" xfId="2" applyFont="1" applyFill="1" applyBorder="1" applyAlignment="1" applyProtection="1">
      <alignment horizontal="center" vertical="center"/>
      <protection locked="0"/>
    </xf>
    <xf numFmtId="9" fontId="45" fillId="6" borderId="4" xfId="2" applyFont="1" applyFill="1" applyBorder="1" applyAlignment="1" applyProtection="1">
      <alignment horizontal="center" vertical="center" wrapText="1"/>
      <protection locked="0"/>
    </xf>
    <xf numFmtId="9" fontId="45" fillId="6" borderId="11" xfId="2" applyFont="1" applyFill="1" applyBorder="1" applyAlignment="1" applyProtection="1">
      <alignment horizontal="center" vertical="center" wrapText="1"/>
      <protection locked="0"/>
    </xf>
    <xf numFmtId="44" fontId="46" fillId="0" borderId="4" xfId="1" applyFont="1" applyBorder="1" applyAlignment="1" applyProtection="1">
      <alignment horizontal="right"/>
      <protection locked="0"/>
    </xf>
    <xf numFmtId="44" fontId="46" fillId="0" borderId="11" xfId="1" applyFont="1" applyBorder="1" applyAlignment="1" applyProtection="1">
      <alignment horizontal="right"/>
      <protection locked="0"/>
    </xf>
    <xf numFmtId="9" fontId="2" fillId="0" borderId="0" xfId="0" applyNumberFormat="1" applyFont="1" applyProtection="1">
      <protection locked="0"/>
    </xf>
    <xf numFmtId="0" fontId="43" fillId="0" borderId="17" xfId="0" applyFont="1" applyBorder="1" applyAlignment="1" applyProtection="1">
      <alignment horizontal="justify" vertical="center" wrapText="1"/>
      <protection locked="0"/>
    </xf>
    <xf numFmtId="0" fontId="43" fillId="0" borderId="17" xfId="0" applyFont="1" applyBorder="1" applyAlignment="1">
      <alignment horizontal="justify" vertical="center" wrapText="1"/>
    </xf>
    <xf numFmtId="0" fontId="45" fillId="0" borderId="0" xfId="0" applyFont="1"/>
    <xf numFmtId="0" fontId="43" fillId="6" borderId="4" xfId="0" applyFont="1" applyFill="1" applyBorder="1" applyAlignment="1">
      <alignment horizontal="justify" vertical="center" wrapText="1"/>
    </xf>
    <xf numFmtId="0" fontId="43" fillId="0" borderId="4" xfId="0" applyFont="1" applyBorder="1" applyAlignment="1">
      <alignment horizontal="justify" vertical="center" wrapText="1"/>
    </xf>
    <xf numFmtId="0" fontId="43" fillId="0" borderId="4" xfId="0" applyFont="1" applyBorder="1" applyAlignment="1" applyProtection="1">
      <alignment vertical="center" wrapText="1"/>
      <protection locked="0"/>
    </xf>
    <xf numFmtId="0" fontId="43" fillId="6" borderId="4" xfId="0" applyFont="1" applyFill="1" applyBorder="1" applyAlignment="1" applyProtection="1">
      <alignment vertical="center" wrapText="1"/>
      <protection locked="0"/>
    </xf>
    <xf numFmtId="0" fontId="44" fillId="6" borderId="4" xfId="0" applyFont="1" applyFill="1" applyBorder="1" applyAlignment="1">
      <alignment horizontal="justify" wrapText="1"/>
    </xf>
    <xf numFmtId="0" fontId="44" fillId="0" borderId="4" xfId="0" applyFont="1" applyBorder="1" applyAlignment="1">
      <alignment horizontal="justify"/>
    </xf>
    <xf numFmtId="0" fontId="43" fillId="6" borderId="4" xfId="0" applyFont="1" applyFill="1" applyBorder="1" applyAlignment="1">
      <alignment wrapText="1"/>
    </xf>
    <xf numFmtId="0" fontId="45" fillId="0" borderId="4" xfId="0" applyFont="1" applyBorder="1" applyAlignment="1" applyProtection="1">
      <alignment horizontal="center" vertical="center"/>
      <protection locked="0"/>
    </xf>
    <xf numFmtId="0" fontId="45" fillId="0" borderId="4" xfId="0" applyFont="1" applyBorder="1" applyAlignment="1" applyProtection="1">
      <alignment vertical="center"/>
      <protection locked="0"/>
    </xf>
    <xf numFmtId="0" fontId="43" fillId="0" borderId="4" xfId="0" applyFont="1" applyBorder="1"/>
    <xf numFmtId="0" fontId="43" fillId="6" borderId="11" xfId="0" applyFont="1" applyFill="1" applyBorder="1" applyAlignment="1">
      <alignment wrapText="1"/>
    </xf>
    <xf numFmtId="0" fontId="45" fillId="0" borderId="11" xfId="0" applyFont="1" applyBorder="1" applyAlignment="1" applyProtection="1">
      <alignment vertical="center"/>
      <protection locked="0"/>
    </xf>
    <xf numFmtId="0" fontId="43" fillId="0" borderId="11" xfId="0" applyFont="1" applyBorder="1"/>
    <xf numFmtId="0" fontId="45" fillId="0" borderId="11" xfId="0" applyFont="1" applyBorder="1" applyAlignment="1" applyProtection="1">
      <alignment horizontal="center" vertical="center"/>
      <protection locked="0"/>
    </xf>
    <xf numFmtId="9" fontId="45" fillId="0" borderId="28" xfId="0" applyNumberFormat="1" applyFont="1" applyBorder="1" applyAlignment="1" applyProtection="1">
      <alignment horizontal="center" vertical="center"/>
      <protection locked="0"/>
    </xf>
    <xf numFmtId="164" fontId="23" fillId="6" borderId="26" xfId="7" applyNumberFormat="1" applyFont="1" applyFill="1" applyBorder="1" applyAlignment="1" applyProtection="1">
      <alignment horizontal="center" vertical="center"/>
      <protection locked="0"/>
    </xf>
    <xf numFmtId="164" fontId="23" fillId="6" borderId="4" xfId="1" applyNumberFormat="1" applyFont="1" applyFill="1" applyBorder="1" applyAlignment="1" applyProtection="1">
      <alignment horizontal="center" vertical="center"/>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6" fillId="0" borderId="0" xfId="0" applyFont="1" applyAlignment="1">
      <alignment horizontal="justify" vertical="center" wrapText="1"/>
    </xf>
    <xf numFmtId="0" fontId="36" fillId="0" borderId="0" xfId="0" applyFont="1" applyAlignment="1" applyProtection="1">
      <alignment horizontal="justify" vertical="center" wrapText="1"/>
      <protection locked="0"/>
    </xf>
    <xf numFmtId="9" fontId="36" fillId="0" borderId="0" xfId="0" applyNumberFormat="1" applyFont="1" applyAlignment="1" applyProtection="1">
      <alignment horizontal="center" vertical="center"/>
      <protection locked="0"/>
    </xf>
    <xf numFmtId="44" fontId="36" fillId="0" borderId="0" xfId="1" applyFont="1" applyFill="1" applyBorder="1" applyProtection="1">
      <protection locked="0"/>
    </xf>
    <xf numFmtId="0" fontId="36" fillId="0" borderId="0" xfId="0" applyFont="1" applyProtection="1">
      <protection locked="0"/>
    </xf>
    <xf numFmtId="9" fontId="36" fillId="0" borderId="0" xfId="0" applyNumberFormat="1" applyFont="1" applyAlignment="1" applyProtection="1">
      <alignment horizontal="center"/>
      <protection locked="0"/>
    </xf>
    <xf numFmtId="9" fontId="36" fillId="0" borderId="0" xfId="2" applyFont="1" applyBorder="1" applyAlignment="1" applyProtection="1">
      <alignment horizontal="center" vertical="center"/>
    </xf>
    <xf numFmtId="9" fontId="36" fillId="0" borderId="0" xfId="0" applyNumberFormat="1" applyFont="1" applyAlignment="1">
      <alignment horizontal="center" vertical="center"/>
    </xf>
    <xf numFmtId="0" fontId="50" fillId="0" borderId="0" xfId="0" applyFont="1" applyAlignment="1">
      <alignment horizontal="center" vertical="center"/>
    </xf>
    <xf numFmtId="0" fontId="36" fillId="0" borderId="0" xfId="0" applyFont="1" applyAlignment="1" applyProtection="1">
      <alignment horizontal="center" wrapText="1"/>
      <protection locked="0"/>
    </xf>
    <xf numFmtId="0" fontId="56" fillId="0" borderId="17" xfId="0" applyFont="1" applyBorder="1" applyAlignment="1" applyProtection="1">
      <alignment horizontal="justify" vertical="center" wrapText="1"/>
      <protection locked="0"/>
    </xf>
    <xf numFmtId="0" fontId="56" fillId="0" borderId="4" xfId="0" applyFont="1" applyBorder="1" applyAlignment="1" applyProtection="1">
      <alignment horizontal="justify" wrapText="1"/>
      <protection locked="0"/>
    </xf>
    <xf numFmtId="0" fontId="56" fillId="0" borderId="17" xfId="0" applyFont="1" applyBorder="1" applyAlignment="1" applyProtection="1">
      <alignment vertical="center" wrapText="1"/>
      <protection locked="0"/>
    </xf>
    <xf numFmtId="0" fontId="56" fillId="0" borderId="4" xfId="0" applyFont="1" applyBorder="1" applyAlignment="1" applyProtection="1">
      <alignment wrapText="1"/>
      <protection locked="0"/>
    </xf>
    <xf numFmtId="0" fontId="56" fillId="0" borderId="4" xfId="0" applyFont="1" applyBorder="1" applyAlignment="1" applyProtection="1">
      <alignment vertical="top" wrapText="1"/>
      <protection locked="0"/>
    </xf>
    <xf numFmtId="0" fontId="56" fillId="0" borderId="4" xfId="0" applyFont="1" applyBorder="1" applyAlignment="1" applyProtection="1">
      <alignment horizontal="center" vertical="center"/>
      <protection locked="0"/>
    </xf>
    <xf numFmtId="0" fontId="56" fillId="0" borderId="4" xfId="0" applyFont="1" applyBorder="1" applyAlignment="1" applyProtection="1">
      <alignment horizontal="center"/>
      <protection locked="0"/>
    </xf>
    <xf numFmtId="0" fontId="56" fillId="0" borderId="11" xfId="0" applyFont="1" applyBorder="1" applyAlignment="1" applyProtection="1">
      <alignment horizontal="center" vertical="center"/>
      <protection locked="0"/>
    </xf>
    <xf numFmtId="0" fontId="56" fillId="0" borderId="4" xfId="0" applyFont="1" applyBorder="1" applyAlignment="1" applyProtection="1">
      <alignment vertical="center" wrapText="1"/>
      <protection locked="0"/>
    </xf>
    <xf numFmtId="0" fontId="56" fillId="0" borderId="4" xfId="0" applyFont="1" applyBorder="1" applyAlignment="1" applyProtection="1">
      <alignment horizontal="left" vertical="center" wrapText="1"/>
      <protection locked="0"/>
    </xf>
    <xf numFmtId="1" fontId="0" fillId="0" borderId="4" xfId="0" applyNumberFormat="1" applyBorder="1" applyAlignment="1" applyProtection="1">
      <alignment horizontal="center" vertical="center"/>
      <protection locked="0"/>
    </xf>
    <xf numFmtId="0" fontId="56" fillId="0" borderId="4" xfId="0" applyFont="1" applyBorder="1" applyAlignment="1" applyProtection="1">
      <alignment horizontal="center" wrapText="1"/>
      <protection locked="0"/>
    </xf>
    <xf numFmtId="0" fontId="56" fillId="0" borderId="17" xfId="0" applyFont="1" applyBorder="1" applyAlignment="1" applyProtection="1">
      <alignment horizontal="center" vertical="center"/>
      <protection locked="0"/>
    </xf>
    <xf numFmtId="0" fontId="56" fillId="0" borderId="20" xfId="0" applyFont="1" applyBorder="1" applyAlignment="1" applyProtection="1">
      <alignment wrapText="1"/>
      <protection locked="0"/>
    </xf>
    <xf numFmtId="0" fontId="22" fillId="10" borderId="17" xfId="2" applyNumberFormat="1" applyFont="1" applyFill="1" applyBorder="1" applyAlignment="1" applyProtection="1">
      <alignment horizontal="center" vertical="center"/>
      <protection locked="0"/>
    </xf>
    <xf numFmtId="0" fontId="22" fillId="10" borderId="4" xfId="0" applyFont="1" applyFill="1" applyBorder="1" applyAlignment="1" applyProtection="1">
      <alignment horizontal="center" vertical="center"/>
      <protection locked="0"/>
    </xf>
    <xf numFmtId="0" fontId="22" fillId="10" borderId="11" xfId="0" applyFont="1" applyFill="1" applyBorder="1" applyAlignment="1" applyProtection="1">
      <alignment horizontal="center" vertical="center"/>
      <protection locked="0"/>
    </xf>
    <xf numFmtId="0" fontId="22" fillId="10" borderId="4" xfId="2" applyNumberFormat="1" applyFont="1" applyFill="1" applyBorder="1" applyAlignment="1" applyProtection="1">
      <alignment horizontal="center" vertical="center"/>
      <protection locked="0"/>
    </xf>
    <xf numFmtId="0" fontId="6" fillId="0" borderId="4" xfId="0" applyFont="1" applyBorder="1" applyAlignment="1">
      <alignment horizontal="center"/>
    </xf>
    <xf numFmtId="0" fontId="7" fillId="5" borderId="4" xfId="0" applyFont="1" applyFill="1" applyBorder="1" applyAlignment="1">
      <alignment horizontal="center"/>
    </xf>
    <xf numFmtId="9" fontId="7" fillId="6" borderId="4" xfId="0" applyNumberFormat="1" applyFont="1" applyFill="1" applyBorder="1" applyAlignment="1">
      <alignment horizontal="center"/>
    </xf>
    <xf numFmtId="0" fontId="6" fillId="0" borderId="5" xfId="0" applyFont="1" applyBorder="1" applyAlignment="1">
      <alignment horizontal="center"/>
    </xf>
    <xf numFmtId="0" fontId="53" fillId="4" borderId="5" xfId="0" applyFont="1" applyFill="1" applyBorder="1" applyAlignment="1">
      <alignment horizontal="center"/>
    </xf>
    <xf numFmtId="0" fontId="40" fillId="6" borderId="0" xfId="0" applyFont="1" applyFill="1" applyAlignment="1">
      <alignment wrapText="1"/>
    </xf>
    <xf numFmtId="0" fontId="8" fillId="0" borderId="0" xfId="0" applyFont="1" applyAlignment="1">
      <alignment horizontal="center"/>
    </xf>
    <xf numFmtId="0" fontId="8" fillId="0" borderId="47" xfId="0" applyFont="1" applyBorder="1" applyAlignment="1">
      <alignment horizontal="center"/>
    </xf>
    <xf numFmtId="0" fontId="40" fillId="6" borderId="53" xfId="0" applyFont="1" applyFill="1" applyBorder="1" applyAlignment="1">
      <alignment horizontal="justify" wrapText="1"/>
    </xf>
    <xf numFmtId="0" fontId="40" fillId="6" borderId="54" xfId="0" applyFont="1" applyFill="1" applyBorder="1" applyAlignment="1">
      <alignment horizontal="justify" wrapText="1"/>
    </xf>
    <xf numFmtId="0" fontId="40" fillId="6" borderId="53" xfId="0" applyFont="1" applyFill="1" applyBorder="1" applyAlignment="1">
      <alignment horizontal="justify" vertical="center" wrapText="1"/>
    </xf>
    <xf numFmtId="0" fontId="40" fillId="6" borderId="26" xfId="0" applyFont="1" applyFill="1" applyBorder="1" applyAlignment="1">
      <alignment horizontal="justify" vertical="center" wrapText="1"/>
    </xf>
    <xf numFmtId="0" fontId="40" fillId="6" borderId="54" xfId="0" applyFont="1" applyFill="1" applyBorder="1" applyAlignment="1">
      <alignment horizontal="justify" vertical="center" wrapText="1"/>
    </xf>
    <xf numFmtId="0" fontId="40" fillId="6" borderId="53" xfId="0" applyFont="1" applyFill="1" applyBorder="1" applyAlignment="1" applyProtection="1">
      <alignment horizontal="justify" vertical="center" wrapText="1"/>
      <protection locked="0"/>
    </xf>
    <xf numFmtId="0" fontId="40" fillId="6" borderId="26" xfId="0" applyFont="1" applyFill="1" applyBorder="1" applyAlignment="1" applyProtection="1">
      <alignment horizontal="justify" vertical="center" wrapText="1"/>
      <protection locked="0"/>
    </xf>
    <xf numFmtId="0" fontId="40" fillId="6" borderId="54" xfId="0" applyFont="1" applyFill="1" applyBorder="1" applyAlignment="1" applyProtection="1">
      <alignment horizontal="justify" vertical="center" wrapText="1"/>
      <protection locked="0"/>
    </xf>
    <xf numFmtId="0" fontId="40" fillId="6" borderId="26" xfId="0" applyFont="1" applyFill="1" applyBorder="1" applyAlignment="1">
      <alignment horizontal="justify" wrapText="1"/>
    </xf>
    <xf numFmtId="9" fontId="36" fillId="0" borderId="4" xfId="2" applyFont="1" applyFill="1" applyBorder="1" applyAlignment="1" applyProtection="1">
      <alignment horizontal="center" vertical="center"/>
    </xf>
    <xf numFmtId="9" fontId="36" fillId="0" borderId="4" xfId="0" applyNumberFormat="1" applyFont="1" applyBorder="1" applyAlignment="1" applyProtection="1">
      <alignment horizontal="center" vertical="center"/>
      <protection locked="0"/>
    </xf>
    <xf numFmtId="0" fontId="50" fillId="0" borderId="4" xfId="0" applyFont="1" applyBorder="1" applyAlignment="1">
      <alignment horizontal="center" vertical="center"/>
    </xf>
    <xf numFmtId="9" fontId="36" fillId="0" borderId="4" xfId="0" applyNumberFormat="1" applyFont="1" applyBorder="1" applyAlignment="1" applyProtection="1">
      <alignment horizontal="center"/>
      <protection locked="0"/>
    </xf>
    <xf numFmtId="9" fontId="36" fillId="0" borderId="11" xfId="0" applyNumberFormat="1" applyFont="1" applyBorder="1" applyAlignment="1" applyProtection="1">
      <alignment horizontal="center"/>
      <protection locked="0"/>
    </xf>
    <xf numFmtId="9" fontId="36" fillId="0" borderId="4" xfId="2" applyFont="1" applyBorder="1" applyAlignment="1" applyProtection="1">
      <alignment horizontal="center" vertical="center"/>
    </xf>
    <xf numFmtId="44" fontId="36" fillId="0" borderId="4" xfId="1" applyFont="1" applyFill="1" applyBorder="1" applyAlignment="1" applyProtection="1">
      <alignment horizontal="center"/>
      <protection locked="0"/>
    </xf>
    <xf numFmtId="44" fontId="36" fillId="0" borderId="11" xfId="1" applyFont="1" applyFill="1" applyBorder="1" applyAlignment="1" applyProtection="1">
      <alignment horizontal="center"/>
      <protection locked="0"/>
    </xf>
    <xf numFmtId="44" fontId="36" fillId="0" borderId="4" xfId="1" applyFont="1" applyBorder="1" applyAlignment="1" applyProtection="1">
      <alignment horizontal="center" vertical="center"/>
    </xf>
    <xf numFmtId="44" fontId="36" fillId="0" borderId="11" xfId="1" applyFont="1" applyBorder="1" applyAlignment="1" applyProtection="1">
      <alignment horizontal="center" vertical="center"/>
    </xf>
    <xf numFmtId="9" fontId="36" fillId="0" borderId="11" xfId="2" applyFont="1" applyBorder="1" applyAlignment="1" applyProtection="1">
      <alignment horizontal="center" vertical="center"/>
    </xf>
    <xf numFmtId="9" fontId="36" fillId="0" borderId="11" xfId="0" applyNumberFormat="1" applyFont="1" applyBorder="1" applyAlignment="1" applyProtection="1">
      <alignment horizontal="center" vertical="center"/>
      <protection locked="0"/>
    </xf>
    <xf numFmtId="0" fontId="50" fillId="0" borderId="11" xfId="0" applyFont="1" applyBorder="1" applyAlignment="1">
      <alignment horizontal="center" vertical="center"/>
    </xf>
    <xf numFmtId="44" fontId="36" fillId="0" borderId="17" xfId="1" applyFont="1" applyFill="1" applyBorder="1" applyAlignment="1" applyProtection="1">
      <alignment horizontal="center" vertical="center"/>
    </xf>
    <xf numFmtId="44" fontId="36" fillId="0" borderId="4" xfId="1" applyFont="1" applyFill="1" applyBorder="1" applyAlignment="1" applyProtection="1">
      <alignment horizontal="center" vertical="center"/>
    </xf>
    <xf numFmtId="9" fontId="36" fillId="0" borderId="17" xfId="0" applyNumberFormat="1" applyFont="1" applyBorder="1" applyAlignment="1" applyProtection="1">
      <alignment horizontal="center"/>
      <protection locked="0"/>
    </xf>
    <xf numFmtId="9" fontId="36" fillId="0" borderId="17" xfId="2" applyFont="1" applyFill="1" applyBorder="1" applyAlignment="1" applyProtection="1">
      <alignment horizontal="center" vertical="center"/>
    </xf>
    <xf numFmtId="9" fontId="36" fillId="0" borderId="17" xfId="0" applyNumberFormat="1" applyFont="1" applyBorder="1" applyAlignment="1" applyProtection="1">
      <alignment horizontal="center" vertical="center"/>
      <protection locked="0"/>
    </xf>
    <xf numFmtId="0" fontId="50" fillId="0" borderId="17" xfId="0" applyFont="1" applyBorder="1" applyAlignment="1">
      <alignment horizontal="center" vertical="center"/>
    </xf>
    <xf numFmtId="44" fontId="36" fillId="0" borderId="17" xfId="1" applyFont="1" applyFill="1" applyBorder="1" applyAlignment="1" applyProtection="1">
      <alignment horizontal="center"/>
      <protection locked="0"/>
    </xf>
    <xf numFmtId="0" fontId="49" fillId="0" borderId="4" xfId="0" applyFont="1" applyBorder="1" applyAlignment="1">
      <alignment horizontal="justify" vertical="center" wrapText="1"/>
    </xf>
    <xf numFmtId="0" fontId="49" fillId="6" borderId="4" xfId="4" applyFont="1" applyFill="1" applyBorder="1" applyAlignment="1">
      <alignment horizontal="justify" vertical="center" wrapText="1"/>
    </xf>
    <xf numFmtId="0" fontId="49" fillId="6" borderId="11" xfId="4" applyFont="1" applyFill="1" applyBorder="1" applyAlignment="1">
      <alignment horizontal="justify" vertical="center" wrapText="1"/>
    </xf>
    <xf numFmtId="0" fontId="49" fillId="0" borderId="4" xfId="4" applyFont="1" applyBorder="1" applyAlignment="1">
      <alignment horizontal="justify" vertical="center" wrapText="1"/>
    </xf>
    <xf numFmtId="0" fontId="36" fillId="0" borderId="17" xfId="0" applyFont="1"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49" fillId="6" borderId="4" xfId="0" applyFont="1" applyFill="1" applyBorder="1" applyAlignment="1">
      <alignment horizontal="justify" vertical="center" wrapText="1"/>
    </xf>
    <xf numFmtId="0" fontId="49" fillId="6" borderId="17" xfId="4" applyFont="1" applyFill="1" applyBorder="1" applyAlignment="1">
      <alignment horizontal="justify" vertical="center" wrapText="1"/>
    </xf>
    <xf numFmtId="0" fontId="49" fillId="0" borderId="4" xfId="0" applyFont="1" applyBorder="1" applyAlignment="1" applyProtection="1">
      <alignment horizontal="justify" vertical="center" wrapText="1"/>
      <protection locked="0"/>
    </xf>
    <xf numFmtId="0" fontId="49" fillId="0" borderId="11" xfId="0" applyFont="1" applyBorder="1" applyAlignment="1" applyProtection="1">
      <alignment horizontal="justify" vertical="center" wrapText="1"/>
      <protection locked="0"/>
    </xf>
    <xf numFmtId="0" fontId="49" fillId="0" borderId="4" xfId="4" applyFont="1" applyBorder="1" applyAlignment="1">
      <alignment horizontal="left" vertical="center" wrapText="1"/>
    </xf>
    <xf numFmtId="0" fontId="49" fillId="0" borderId="4" xfId="4" applyFont="1" applyBorder="1" applyAlignment="1">
      <alignment horizontal="justify" vertical="center"/>
    </xf>
    <xf numFmtId="0" fontId="49"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2" borderId="4" xfId="0"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0" borderId="15"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47" xfId="0" applyFont="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protection locked="0"/>
    </xf>
    <xf numFmtId="0" fontId="40" fillId="0" borderId="59"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9" fillId="0" borderId="28" xfId="0" applyFont="1" applyBorder="1" applyAlignment="1">
      <alignment horizontal="justify" vertical="center" wrapText="1"/>
    </xf>
    <xf numFmtId="0" fontId="49" fillId="0" borderId="26" xfId="0" applyFont="1" applyBorder="1" applyAlignment="1">
      <alignment horizontal="justify" vertical="center" wrapText="1"/>
    </xf>
    <xf numFmtId="0" fontId="49" fillId="0" borderId="54" xfId="0" applyFont="1" applyBorder="1" applyAlignment="1">
      <alignment horizontal="justify" vertical="center" wrapText="1"/>
    </xf>
    <xf numFmtId="0" fontId="49" fillId="0" borderId="53" xfId="0" applyFont="1" applyBorder="1" applyAlignment="1">
      <alignment horizontal="justify" vertical="center" wrapText="1"/>
    </xf>
    <xf numFmtId="0" fontId="40" fillId="0" borderId="16" xfId="0" applyFont="1" applyBorder="1" applyAlignment="1" applyProtection="1">
      <alignment horizontal="center" vertical="center"/>
      <protection locked="0"/>
    </xf>
    <xf numFmtId="0" fontId="36" fillId="6" borderId="4" xfId="0" applyFont="1" applyFill="1" applyBorder="1" applyAlignment="1">
      <alignment horizontal="justify" vertical="center" wrapText="1"/>
    </xf>
    <xf numFmtId="0" fontId="36" fillId="6" borderId="4" xfId="0" applyFont="1" applyFill="1" applyBorder="1" applyAlignment="1" applyProtection="1">
      <alignment horizontal="justify" vertical="center" wrapText="1"/>
      <protection locked="0"/>
    </xf>
    <xf numFmtId="0" fontId="49" fillId="6" borderId="4" xfId="0" applyFont="1" applyFill="1" applyBorder="1" applyAlignment="1" applyProtection="1">
      <alignment horizontal="justify" vertical="center" wrapText="1"/>
      <protection locked="0"/>
    </xf>
    <xf numFmtId="0" fontId="49" fillId="6" borderId="11" xfId="0" applyFont="1" applyFill="1" applyBorder="1" applyAlignment="1" applyProtection="1">
      <alignment horizontal="justify" vertical="center" wrapText="1"/>
      <protection locked="0"/>
    </xf>
    <xf numFmtId="0" fontId="36" fillId="0" borderId="53" xfId="0" applyFont="1" applyBorder="1" applyAlignment="1" applyProtection="1">
      <alignment horizontal="justify" vertical="center" wrapText="1"/>
      <protection locked="0"/>
    </xf>
    <xf numFmtId="0" fontId="36" fillId="0" borderId="54" xfId="0" applyFont="1" applyBorder="1" applyAlignment="1" applyProtection="1">
      <alignment horizontal="justify" vertical="center" wrapText="1"/>
      <protection locked="0"/>
    </xf>
    <xf numFmtId="0" fontId="6" fillId="0" borderId="55"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50" fillId="0" borderId="53" xfId="0" applyFont="1" applyBorder="1" applyAlignment="1">
      <alignment horizontal="center" vertical="center"/>
    </xf>
    <xf numFmtId="0" fontId="50" fillId="0" borderId="54" xfId="0" applyFont="1" applyBorder="1" applyAlignment="1">
      <alignment horizontal="center" vertical="center"/>
    </xf>
    <xf numFmtId="9" fontId="36" fillId="0" borderId="28" xfId="0" applyNumberFormat="1" applyFont="1" applyBorder="1" applyAlignment="1">
      <alignment horizontal="center" vertical="center"/>
    </xf>
    <xf numFmtId="9" fontId="36" fillId="0" borderId="54" xfId="0" applyNumberFormat="1" applyFont="1" applyBorder="1" applyAlignment="1">
      <alignment horizontal="center" vertical="center"/>
    </xf>
    <xf numFmtId="0" fontId="36" fillId="0" borderId="28" xfId="0" applyFont="1" applyBorder="1" applyAlignment="1">
      <alignment horizontal="left"/>
    </xf>
    <xf numFmtId="0" fontId="36" fillId="0" borderId="54" xfId="0" applyFont="1" applyBorder="1" applyAlignment="1">
      <alignment horizontal="left"/>
    </xf>
    <xf numFmtId="0" fontId="36" fillId="0" borderId="17" xfId="0" applyFont="1" applyBorder="1" applyAlignment="1">
      <alignment horizontal="justify" wrapText="1"/>
    </xf>
    <xf numFmtId="0" fontId="36" fillId="0" borderId="4" xfId="0" applyFont="1" applyBorder="1" applyAlignment="1">
      <alignment horizontal="justify" wrapText="1"/>
    </xf>
    <xf numFmtId="0" fontId="36" fillId="0" borderId="28" xfId="2" applyNumberFormat="1" applyFont="1" applyBorder="1" applyAlignment="1" applyProtection="1">
      <alignment horizontal="center" vertical="center"/>
    </xf>
    <xf numFmtId="0" fontId="36" fillId="0" borderId="54" xfId="2" applyNumberFormat="1" applyFont="1" applyBorder="1" applyAlignment="1" applyProtection="1">
      <alignment horizontal="center" vertical="center"/>
    </xf>
    <xf numFmtId="0" fontId="36" fillId="0" borderId="54" xfId="0" applyFont="1" applyBorder="1" applyAlignment="1">
      <alignment horizontal="center" vertical="center"/>
    </xf>
    <xf numFmtId="0" fontId="36" fillId="0" borderId="28" xfId="0" applyFont="1" applyBorder="1" applyAlignment="1" applyProtection="1">
      <alignment horizontal="justify" vertical="center" wrapText="1"/>
      <protection locked="0"/>
    </xf>
    <xf numFmtId="0" fontId="36" fillId="0" borderId="26" xfId="0" applyFont="1" applyBorder="1" applyAlignment="1" applyProtection="1">
      <alignment horizontal="justify"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36" fillId="0" borderId="11" xfId="0" applyFont="1" applyBorder="1" applyAlignment="1" applyProtection="1">
      <alignment horizontal="justify" vertical="center" wrapText="1"/>
      <protection locked="0"/>
    </xf>
    <xf numFmtId="0" fontId="6" fillId="0" borderId="5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9" fillId="0" borderId="53" xfId="0" applyFont="1" applyBorder="1" applyAlignment="1">
      <alignment horizontal="justify" vertical="center"/>
    </xf>
    <xf numFmtId="0" fontId="49" fillId="0" borderId="26" xfId="0" applyFont="1" applyBorder="1" applyAlignment="1">
      <alignment horizontal="justify" vertical="center"/>
    </xf>
    <xf numFmtId="0" fontId="49" fillId="0" borderId="54" xfId="0" applyFont="1" applyBorder="1" applyAlignment="1">
      <alignment horizontal="justify" vertical="center"/>
    </xf>
    <xf numFmtId="0" fontId="49" fillId="0" borderId="28" xfId="0" applyFont="1" applyBorder="1" applyAlignment="1">
      <alignment horizontal="justify" vertical="center"/>
    </xf>
    <xf numFmtId="0" fontId="0" fillId="0" borderId="60" xfId="0" applyBorder="1" applyAlignment="1" applyProtection="1">
      <alignment horizontal="justify"/>
      <protection locked="0"/>
    </xf>
    <xf numFmtId="0" fontId="0" fillId="0" borderId="61" xfId="0" applyBorder="1" applyAlignment="1" applyProtection="1">
      <alignment horizontal="justify"/>
      <protection locked="0"/>
    </xf>
    <xf numFmtId="0" fontId="0" fillId="0" borderId="27" xfId="0" applyBorder="1" applyAlignment="1" applyProtection="1">
      <alignment horizontal="justify"/>
      <protection locked="0"/>
    </xf>
    <xf numFmtId="0" fontId="49" fillId="0" borderId="53" xfId="0" applyFont="1" applyBorder="1" applyAlignment="1" applyProtection="1">
      <alignment horizontal="justify"/>
      <protection locked="0"/>
    </xf>
    <xf numFmtId="0" fontId="49" fillId="0" borderId="21" xfId="0" applyFont="1" applyBorder="1" applyAlignment="1" applyProtection="1">
      <alignment horizontal="justify"/>
      <protection locked="0"/>
    </xf>
    <xf numFmtId="0" fontId="0" fillId="0" borderId="56" xfId="0" applyBorder="1" applyAlignment="1" applyProtection="1">
      <alignment horizontal="justify"/>
      <protection locked="0"/>
    </xf>
    <xf numFmtId="0" fontId="0" fillId="0" borderId="57" xfId="0" applyBorder="1" applyAlignment="1" applyProtection="1">
      <alignment horizontal="justify"/>
      <protection locked="0"/>
    </xf>
    <xf numFmtId="0" fontId="36" fillId="0" borderId="4" xfId="0" applyFont="1" applyBorder="1" applyAlignment="1" applyProtection="1">
      <alignment horizontal="justify" wrapText="1"/>
      <protection locked="0"/>
    </xf>
    <xf numFmtId="0" fontId="36" fillId="0" borderId="11" xfId="0" applyFont="1" applyBorder="1" applyAlignment="1" applyProtection="1">
      <alignment horizontal="justify" wrapText="1"/>
      <protection locked="0"/>
    </xf>
    <xf numFmtId="0" fontId="36" fillId="0" borderId="18" xfId="0" applyFont="1" applyBorder="1" applyAlignment="1" applyProtection="1">
      <alignment horizontal="justify" vertical="center" wrapText="1"/>
      <protection locked="0"/>
    </xf>
    <xf numFmtId="0" fontId="36" fillId="0" borderId="20" xfId="0" applyFont="1" applyBorder="1" applyAlignment="1" applyProtection="1">
      <alignment horizontal="justify" vertical="center" wrapText="1"/>
      <protection locked="0"/>
    </xf>
    <xf numFmtId="0" fontId="36" fillId="0" borderId="19" xfId="0" applyFont="1" applyBorder="1" applyAlignment="1" applyProtection="1">
      <alignment horizontal="justify" vertical="center" wrapText="1"/>
      <protection locked="0"/>
    </xf>
    <xf numFmtId="9" fontId="36" fillId="0" borderId="17" xfId="0" applyNumberFormat="1" applyFont="1" applyBorder="1" applyAlignment="1">
      <alignment horizontal="center" vertical="center"/>
    </xf>
    <xf numFmtId="9" fontId="36" fillId="0" borderId="4" xfId="0" applyNumberFormat="1" applyFont="1" applyBorder="1" applyAlignment="1">
      <alignment horizontal="center" vertical="center"/>
    </xf>
    <xf numFmtId="9" fontId="36" fillId="0" borderId="11" xfId="0" applyNumberFormat="1" applyFont="1" applyBorder="1" applyAlignment="1">
      <alignment horizontal="center" vertical="center"/>
    </xf>
    <xf numFmtId="0" fontId="47" fillId="0" borderId="17" xfId="0" applyFont="1" applyBorder="1" applyAlignment="1">
      <alignment horizontal="center" vertical="center"/>
    </xf>
    <xf numFmtId="0" fontId="47" fillId="0" borderId="4" xfId="0" applyFont="1" applyBorder="1" applyAlignment="1">
      <alignment horizontal="center" vertical="center"/>
    </xf>
    <xf numFmtId="0" fontId="47" fillId="0" borderId="11" xfId="0" applyFont="1" applyBorder="1" applyAlignment="1">
      <alignment horizontal="center" vertical="center"/>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49" fillId="0" borderId="4" xfId="2" applyNumberFormat="1" applyFont="1" applyFill="1" applyBorder="1" applyAlignment="1" applyProtection="1">
      <alignment horizontal="justify" vertical="center" wrapText="1"/>
      <protection locked="0"/>
    </xf>
    <xf numFmtId="0" fontId="36" fillId="0" borderId="16" xfId="0" applyFont="1" applyBorder="1" applyAlignment="1">
      <alignment horizontal="center"/>
    </xf>
    <xf numFmtId="0" fontId="36" fillId="0" borderId="59" xfId="0" applyFont="1" applyBorder="1" applyAlignment="1">
      <alignment horizontal="center"/>
    </xf>
    <xf numFmtId="0" fontId="36" fillId="0" borderId="10" xfId="0" applyFont="1" applyBorder="1" applyAlignment="1">
      <alignment horizontal="center"/>
    </xf>
    <xf numFmtId="0" fontId="43" fillId="6" borderId="4" xfId="0" applyFont="1" applyFill="1" applyBorder="1" applyAlignment="1" applyProtection="1">
      <alignment horizontal="justify" vertical="center" wrapText="1"/>
      <protection locked="0"/>
    </xf>
    <xf numFmtId="0" fontId="43" fillId="6" borderId="11" xfId="0" applyFont="1" applyFill="1" applyBorder="1" applyAlignment="1" applyProtection="1">
      <alignment horizontal="justify" vertical="center" wrapText="1"/>
      <protection locked="0"/>
    </xf>
    <xf numFmtId="0" fontId="21" fillId="4" borderId="26" xfId="0"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43" fillId="6" borderId="17" xfId="0" applyFont="1" applyFill="1" applyBorder="1" applyAlignment="1" applyProtection="1">
      <alignment horizontal="justify" vertical="center" wrapText="1"/>
      <protection locked="0"/>
    </xf>
    <xf numFmtId="0" fontId="36" fillId="0" borderId="17" xfId="0" applyFont="1" applyBorder="1" applyAlignment="1">
      <alignment horizontal="center" vertical="center"/>
    </xf>
    <xf numFmtId="0" fontId="36" fillId="0" borderId="17" xfId="0" applyFont="1" applyBorder="1" applyAlignment="1">
      <alignment horizontal="center"/>
    </xf>
    <xf numFmtId="0" fontId="36" fillId="0" borderId="4" xfId="0" applyFont="1" applyBorder="1" applyAlignment="1">
      <alignment horizontal="center"/>
    </xf>
    <xf numFmtId="0" fontId="36" fillId="0" borderId="17" xfId="2" applyNumberFormat="1" applyFont="1" applyFill="1" applyBorder="1" applyAlignment="1" applyProtection="1">
      <alignment horizontal="justify" vertical="center" wrapText="1"/>
      <protection locked="0"/>
    </xf>
    <xf numFmtId="0" fontId="36" fillId="0" borderId="4" xfId="2" applyNumberFormat="1" applyFont="1" applyFill="1" applyBorder="1" applyAlignment="1" applyProtection="1">
      <alignment horizontal="justify" vertical="center" wrapText="1"/>
      <protection locked="0"/>
    </xf>
    <xf numFmtId="0" fontId="21" fillId="4" borderId="38" xfId="0" applyFont="1" applyFill="1" applyBorder="1" applyAlignment="1" applyProtection="1">
      <alignment horizontal="center" vertical="center" wrapText="1"/>
      <protection locked="0"/>
    </xf>
    <xf numFmtId="0" fontId="21" fillId="4" borderId="37" xfId="0"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36" fillId="0" borderId="11" xfId="0" applyFont="1" applyBorder="1" applyAlignment="1">
      <alignment horizontal="center"/>
    </xf>
    <xf numFmtId="0" fontId="48" fillId="0" borderId="17" xfId="0" applyFont="1" applyBorder="1" applyAlignment="1">
      <alignment horizontal="center" vertical="center"/>
    </xf>
    <xf numFmtId="0" fontId="48" fillId="0" borderId="4" xfId="0" applyFont="1" applyBorder="1" applyAlignment="1">
      <alignment horizontal="center" vertical="center"/>
    </xf>
    <xf numFmtId="0" fontId="15" fillId="2" borderId="22"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21" fillId="4" borderId="25" xfId="0" applyFont="1" applyFill="1" applyBorder="1" applyAlignment="1" applyProtection="1">
      <alignment horizontal="center" vertical="center" wrapText="1"/>
      <protection locked="0"/>
    </xf>
    <xf numFmtId="0" fontId="21" fillId="4" borderId="40"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left"/>
      <protection locked="0"/>
    </xf>
    <xf numFmtId="0" fontId="19" fillId="3" borderId="7" xfId="0" applyFont="1" applyFill="1" applyBorder="1" applyAlignment="1" applyProtection="1">
      <alignment horizontal="center"/>
      <protection locked="0"/>
    </xf>
    <xf numFmtId="0" fontId="19" fillId="3" borderId="8" xfId="0" applyFont="1" applyFill="1" applyBorder="1" applyAlignment="1" applyProtection="1">
      <alignment horizontal="center"/>
      <protection locked="0"/>
    </xf>
    <xf numFmtId="0" fontId="19" fillId="3" borderId="9" xfId="0" applyFont="1" applyFill="1" applyBorder="1" applyAlignment="1" applyProtection="1">
      <alignment horizont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21" fillId="4" borderId="28"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21" fillId="4" borderId="27"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14" xfId="0" applyBorder="1" applyAlignment="1" applyProtection="1">
      <alignment horizontal="center"/>
      <protection locked="0"/>
    </xf>
    <xf numFmtId="0" fontId="25" fillId="0" borderId="32"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25" fillId="0" borderId="34"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9" fontId="44" fillId="0" borderId="4" xfId="0" applyNumberFormat="1" applyFont="1" applyBorder="1" applyAlignment="1">
      <alignment horizontal="center" vertical="center"/>
    </xf>
    <xf numFmtId="0" fontId="44" fillId="0" borderId="4" xfId="0" applyFont="1" applyBorder="1" applyAlignment="1">
      <alignment horizontal="center" vertical="center"/>
    </xf>
    <xf numFmtId="0" fontId="44" fillId="0" borderId="4" xfId="4" applyFont="1" applyBorder="1" applyAlignment="1">
      <alignment vertical="center" wrapText="1"/>
    </xf>
    <xf numFmtId="0" fontId="43" fillId="0" borderId="4" xfId="0" applyFont="1" applyBorder="1" applyAlignment="1" applyProtection="1">
      <alignment vertical="center" wrapText="1"/>
      <protection locked="0"/>
    </xf>
    <xf numFmtId="0" fontId="4" fillId="4" borderId="20" xfId="0" applyFont="1" applyFill="1" applyBorder="1" applyAlignment="1" applyProtection="1">
      <alignment horizontal="center" vertical="center" wrapText="1"/>
      <protection locked="0"/>
    </xf>
    <xf numFmtId="0" fontId="3" fillId="2" borderId="59" xfId="0" applyFont="1" applyFill="1" applyBorder="1" applyAlignment="1" applyProtection="1">
      <alignment horizontal="left"/>
      <protection locked="0"/>
    </xf>
    <xf numFmtId="0" fontId="3" fillId="0" borderId="4" xfId="0" applyFont="1" applyBorder="1" applyAlignment="1" applyProtection="1">
      <alignment horizontal="left"/>
      <protection locked="0"/>
    </xf>
    <xf numFmtId="0" fontId="15" fillId="0" borderId="4" xfId="0" applyFont="1" applyBorder="1" applyAlignment="1" applyProtection="1">
      <alignment horizontal="left"/>
      <protection locked="0"/>
    </xf>
    <xf numFmtId="0" fontId="4" fillId="4" borderId="4" xfId="0" applyFont="1" applyFill="1" applyBorder="1" applyAlignment="1" applyProtection="1">
      <alignment horizontal="center" vertical="center" wrapText="1"/>
      <protection locked="0"/>
    </xf>
    <xf numFmtId="0" fontId="3" fillId="3" borderId="59"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3" fillId="2" borderId="59"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wrapText="1"/>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59"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3" fillId="0" borderId="4" xfId="0" applyFont="1" applyBorder="1" applyAlignment="1">
      <alignment vertical="center" wrapText="1"/>
    </xf>
    <xf numFmtId="0" fontId="43" fillId="0" borderId="11" xfId="0" applyFont="1" applyBorder="1" applyAlignment="1">
      <alignment vertical="center" wrapText="1"/>
    </xf>
    <xf numFmtId="0" fontId="43" fillId="6" borderId="4" xfId="0" applyFont="1" applyFill="1" applyBorder="1" applyAlignment="1">
      <alignment horizontal="justify" vertical="center" wrapText="1"/>
    </xf>
    <xf numFmtId="0" fontId="43" fillId="6" borderId="11" xfId="0" applyFont="1" applyFill="1" applyBorder="1" applyAlignment="1">
      <alignment horizontal="justify" vertical="center" wrapText="1"/>
    </xf>
    <xf numFmtId="0" fontId="45" fillId="6" borderId="17" xfId="0" applyFont="1" applyFill="1" applyBorder="1" applyAlignment="1" applyProtection="1">
      <alignment horizontal="justify" vertical="center" wrapText="1"/>
      <protection locked="0"/>
    </xf>
    <xf numFmtId="0" fontId="45" fillId="6" borderId="4" xfId="0" applyFont="1" applyFill="1" applyBorder="1" applyAlignment="1" applyProtection="1">
      <alignment horizontal="justify" vertical="center" wrapText="1"/>
      <protection locked="0"/>
    </xf>
    <xf numFmtId="0" fontId="44" fillId="0" borderId="17" xfId="4" applyFont="1" applyBorder="1" applyAlignment="1">
      <alignment vertical="center" wrapText="1"/>
    </xf>
    <xf numFmtId="0" fontId="44" fillId="6" borderId="17" xfId="4" applyFont="1" applyFill="1" applyBorder="1" applyAlignment="1">
      <alignment vertical="center" wrapText="1"/>
    </xf>
    <xf numFmtId="0" fontId="44" fillId="6" borderId="4" xfId="4" applyFont="1" applyFill="1" applyBorder="1" applyAlignment="1">
      <alignment vertical="center" wrapText="1"/>
    </xf>
    <xf numFmtId="0" fontId="44" fillId="0" borderId="11" xfId="4" applyFont="1" applyBorder="1" applyAlignment="1">
      <alignment vertical="center" wrapText="1"/>
    </xf>
    <xf numFmtId="0" fontId="45" fillId="0" borderId="59" xfId="0" applyFont="1" applyBorder="1" applyAlignment="1">
      <alignment horizontal="center" vertical="center"/>
    </xf>
    <xf numFmtId="0" fontId="45" fillId="0" borderId="10" xfId="0" applyFont="1" applyBorder="1" applyAlignment="1">
      <alignment horizontal="center" vertical="center"/>
    </xf>
    <xf numFmtId="0" fontId="43" fillId="0" borderId="4" xfId="0" applyFont="1" applyBorder="1" applyAlignment="1">
      <alignment horizontal="center" vertical="center" wrapText="1"/>
    </xf>
    <xf numFmtId="0" fontId="43" fillId="0" borderId="11" xfId="0" applyFont="1" applyBorder="1" applyAlignment="1">
      <alignment horizontal="center" vertical="center" wrapText="1"/>
    </xf>
    <xf numFmtId="0" fontId="44" fillId="0" borderId="4" xfId="0" applyFont="1" applyBorder="1" applyAlignment="1">
      <alignment horizontal="justify" wrapText="1"/>
    </xf>
    <xf numFmtId="0" fontId="44" fillId="0" borderId="4" xfId="0" applyFont="1" applyBorder="1" applyAlignment="1">
      <alignment horizontal="justify" vertical="center"/>
    </xf>
    <xf numFmtId="0" fontId="44" fillId="0" borderId="4" xfId="0" applyFont="1" applyBorder="1" applyAlignment="1">
      <alignment horizontal="justify"/>
    </xf>
    <xf numFmtId="0" fontId="43" fillId="0" borderId="4" xfId="0" applyFont="1" applyBorder="1" applyAlignment="1">
      <alignment horizontal="justify" vertical="center" wrapText="1"/>
    </xf>
    <xf numFmtId="0" fontId="36" fillId="0" borderId="16" xfId="0" applyFont="1" applyBorder="1" applyAlignment="1" applyProtection="1">
      <alignment horizontal="center" vertical="center"/>
      <protection locked="0"/>
    </xf>
    <xf numFmtId="0" fontId="36" fillId="0" borderId="59"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15" fillId="2" borderId="62" xfId="0" applyFont="1" applyFill="1" applyBorder="1" applyAlignment="1" applyProtection="1">
      <alignment horizontal="center" vertical="center" wrapText="1"/>
      <protection locked="0"/>
    </xf>
    <xf numFmtId="0" fontId="15" fillId="2" borderId="63" xfId="0" applyFont="1" applyFill="1" applyBorder="1" applyAlignment="1" applyProtection="1">
      <alignment horizontal="center" vertical="center" wrapText="1"/>
      <protection locked="0"/>
    </xf>
    <xf numFmtId="0" fontId="15" fillId="0" borderId="32"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protection locked="0"/>
    </xf>
    <xf numFmtId="0" fontId="27" fillId="0" borderId="1" xfId="0" applyFont="1" applyBorder="1" applyAlignment="1" applyProtection="1">
      <alignment horizontal="center"/>
      <protection locked="0"/>
    </xf>
    <xf numFmtId="0" fontId="27" fillId="0" borderId="37" xfId="0" applyFont="1" applyBorder="1" applyAlignment="1" applyProtection="1">
      <alignment horizontal="center"/>
      <protection locked="0"/>
    </xf>
    <xf numFmtId="0" fontId="27" fillId="0" borderId="12" xfId="0" applyFont="1" applyBorder="1" applyAlignment="1" applyProtection="1">
      <alignment horizontal="center"/>
      <protection locked="0"/>
    </xf>
    <xf numFmtId="0" fontId="27" fillId="0" borderId="2" xfId="0" applyFont="1" applyBorder="1" applyAlignment="1" applyProtection="1">
      <alignment horizontal="center"/>
      <protection locked="0"/>
    </xf>
    <xf numFmtId="0" fontId="27" fillId="0" borderId="0" xfId="0" applyFont="1" applyAlignment="1" applyProtection="1">
      <alignment horizontal="center"/>
      <protection locked="0"/>
    </xf>
    <xf numFmtId="0" fontId="27" fillId="0" borderId="13"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27" fillId="0" borderId="30" xfId="0" applyFont="1" applyBorder="1" applyAlignment="1" applyProtection="1">
      <alignment horizontal="center"/>
      <protection locked="0"/>
    </xf>
    <xf numFmtId="0" fontId="27" fillId="0" borderId="14" xfId="0" applyFont="1" applyBorder="1" applyAlignment="1" applyProtection="1">
      <alignment horizontal="center"/>
      <protection locked="0"/>
    </xf>
    <xf numFmtId="0" fontId="41" fillId="0" borderId="32"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34"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wrapText="1"/>
      <protection locked="0"/>
    </xf>
    <xf numFmtId="0" fontId="41" fillId="0" borderId="36"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41" fillId="2" borderId="12" xfId="0" applyFont="1" applyFill="1" applyBorder="1" applyAlignment="1" applyProtection="1">
      <alignment horizontal="center" vertical="center" wrapText="1"/>
      <protection locked="0"/>
    </xf>
    <xf numFmtId="0" fontId="41" fillId="2" borderId="14" xfId="0" applyFont="1" applyFill="1" applyBorder="1" applyAlignment="1" applyProtection="1">
      <alignment horizontal="center" vertical="center" wrapText="1"/>
      <protection locked="0"/>
    </xf>
    <xf numFmtId="0" fontId="41" fillId="2" borderId="62" xfId="0" applyFont="1" applyFill="1" applyBorder="1" applyAlignment="1" applyProtection="1">
      <alignment horizontal="center" vertical="center" wrapText="1"/>
      <protection locked="0"/>
    </xf>
    <xf numFmtId="0" fontId="41" fillId="2" borderId="6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left"/>
      <protection locked="0"/>
    </xf>
    <xf numFmtId="0" fontId="41" fillId="0" borderId="5" xfId="0" applyFont="1" applyBorder="1" applyAlignment="1" applyProtection="1">
      <alignment horizontal="left"/>
      <protection locked="0"/>
    </xf>
    <xf numFmtId="0" fontId="41" fillId="0" borderId="15" xfId="0" applyFont="1" applyBorder="1" applyAlignment="1" applyProtection="1">
      <alignment horizontal="left"/>
      <protection locked="0"/>
    </xf>
    <xf numFmtId="0" fontId="41" fillId="0" borderId="6" xfId="0" applyFont="1" applyBorder="1" applyAlignment="1" applyProtection="1">
      <alignment horizontal="left"/>
      <protection locked="0"/>
    </xf>
    <xf numFmtId="0" fontId="41" fillId="3" borderId="7" xfId="0" applyFont="1" applyFill="1" applyBorder="1" applyAlignment="1" applyProtection="1">
      <alignment horizontal="center"/>
      <protection locked="0"/>
    </xf>
    <xf numFmtId="0" fontId="41" fillId="3" borderId="8" xfId="0" applyFont="1" applyFill="1" applyBorder="1" applyAlignment="1" applyProtection="1">
      <alignment horizontal="center"/>
      <protection locked="0"/>
    </xf>
    <xf numFmtId="0" fontId="41" fillId="3" borderId="9" xfId="0" applyFont="1" applyFill="1" applyBorder="1" applyAlignment="1" applyProtection="1">
      <alignment horizontal="center"/>
      <protection locked="0"/>
    </xf>
    <xf numFmtId="0" fontId="41" fillId="2" borderId="7" xfId="0" applyFont="1" applyFill="1" applyBorder="1" applyAlignment="1" applyProtection="1">
      <alignment horizontal="center" vertical="center"/>
      <protection locked="0"/>
    </xf>
    <xf numFmtId="0" fontId="41" fillId="2" borderId="8"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10"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1"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31" xfId="0" applyFont="1" applyFill="1" applyBorder="1" applyAlignment="1" applyProtection="1">
      <alignment horizontal="center" vertical="center" wrapText="1"/>
      <protection locked="0"/>
    </xf>
    <xf numFmtId="0" fontId="41" fillId="2" borderId="23"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4" borderId="27"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0" fontId="18" fillId="4" borderId="38" xfId="0" applyFont="1" applyFill="1" applyBorder="1" applyAlignment="1" applyProtection="1">
      <alignment horizontal="center" vertical="center" wrapText="1"/>
      <protection locked="0"/>
    </xf>
    <xf numFmtId="0" fontId="18" fillId="4" borderId="37" xfId="0" applyFont="1" applyFill="1" applyBorder="1" applyAlignment="1" applyProtection="1">
      <alignment horizontal="center" vertical="center" wrapText="1"/>
      <protection locked="0"/>
    </xf>
    <xf numFmtId="0" fontId="18" fillId="4" borderId="39"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1" xfId="0" applyFont="1" applyFill="1" applyBorder="1" applyAlignment="1" applyProtection="1">
      <alignment horizontal="center" vertical="center" wrapText="1"/>
      <protection locked="0"/>
    </xf>
    <xf numFmtId="0" fontId="36" fillId="0" borderId="16" xfId="0" applyFont="1" applyBorder="1" applyAlignment="1" applyProtection="1">
      <alignment horizontal="center"/>
      <protection locked="0"/>
    </xf>
    <xf numFmtId="0" fontId="36" fillId="0" borderId="59" xfId="0" applyFont="1" applyBorder="1" applyAlignment="1" applyProtection="1">
      <alignment horizontal="center"/>
      <protection locked="0"/>
    </xf>
    <xf numFmtId="0" fontId="36" fillId="0" borderId="11" xfId="0" applyFont="1" applyBorder="1" applyAlignment="1" applyProtection="1">
      <alignment horizontal="center" vertical="center"/>
      <protection locked="0"/>
    </xf>
    <xf numFmtId="0" fontId="27" fillId="0" borderId="5"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7" fillId="0" borderId="64" xfId="0" applyFont="1" applyBorder="1" applyAlignment="1" applyProtection="1">
      <alignment horizontal="center"/>
      <protection locked="0"/>
    </xf>
    <xf numFmtId="0" fontId="27" fillId="0" borderId="35" xfId="0" applyFont="1" applyBorder="1" applyAlignment="1" applyProtection="1">
      <alignment horizontal="center"/>
      <protection locked="0"/>
    </xf>
    <xf numFmtId="0" fontId="27" fillId="0" borderId="49" xfId="0" applyFont="1" applyBorder="1" applyAlignment="1" applyProtection="1">
      <alignment horizontal="center"/>
      <protection locked="0"/>
    </xf>
    <xf numFmtId="0" fontId="27" fillId="0" borderId="65" xfId="0" applyFont="1" applyBorder="1" applyAlignment="1" applyProtection="1">
      <alignment horizontal="center"/>
      <protection locked="0"/>
    </xf>
    <xf numFmtId="0" fontId="27" fillId="0" borderId="47" xfId="0" applyFont="1" applyBorder="1" applyAlignment="1" applyProtection="1">
      <alignment horizontal="center"/>
      <protection locked="0"/>
    </xf>
    <xf numFmtId="0" fontId="27" fillId="0" borderId="25" xfId="0" applyFont="1" applyBorder="1" applyAlignment="1" applyProtection="1">
      <alignment horizontal="center"/>
      <protection locked="0"/>
    </xf>
    <xf numFmtId="1" fontId="36" fillId="0" borderId="4" xfId="2" applyNumberFormat="1" applyFont="1" applyFill="1" applyBorder="1" applyAlignment="1" applyProtection="1">
      <alignment horizontal="center" vertical="center"/>
      <protection locked="0"/>
    </xf>
    <xf numFmtId="1" fontId="36" fillId="0" borderId="11" xfId="2" applyNumberFormat="1" applyFont="1" applyFill="1" applyBorder="1" applyAlignment="1" applyProtection="1">
      <alignment horizontal="center" vertical="center"/>
      <protection locked="0"/>
    </xf>
    <xf numFmtId="0" fontId="36" fillId="0" borderId="4" xfId="2" applyNumberFormat="1" applyFont="1" applyBorder="1" applyAlignment="1" applyProtection="1">
      <alignment horizontal="center" vertical="center"/>
    </xf>
    <xf numFmtId="0" fontId="36" fillId="0" borderId="11" xfId="2" applyNumberFormat="1" applyFont="1" applyBorder="1" applyAlignment="1" applyProtection="1">
      <alignment horizontal="center" vertical="center"/>
    </xf>
    <xf numFmtId="0" fontId="36" fillId="6" borderId="11" xfId="0" applyFont="1" applyFill="1" applyBorder="1" applyAlignment="1" applyProtection="1">
      <alignment horizontal="justify" vertical="center" wrapText="1"/>
      <protection locked="0"/>
    </xf>
    <xf numFmtId="0" fontId="36" fillId="6" borderId="20" xfId="0" applyFont="1" applyFill="1" applyBorder="1" applyAlignment="1" applyProtection="1">
      <alignment horizontal="justify" vertical="center" wrapText="1"/>
      <protection locked="0"/>
    </xf>
    <xf numFmtId="0" fontId="36" fillId="6" borderId="19" xfId="0" applyFont="1" applyFill="1" applyBorder="1" applyAlignment="1" applyProtection="1">
      <alignment horizontal="justify" vertical="center" wrapText="1"/>
      <protection locked="0"/>
    </xf>
    <xf numFmtId="0" fontId="36" fillId="0" borderId="4" xfId="2" applyNumberFormat="1" applyFont="1" applyFill="1" applyBorder="1" applyAlignment="1" applyProtection="1">
      <alignment horizontal="center" vertical="center"/>
      <protection locked="0"/>
    </xf>
    <xf numFmtId="164" fontId="0" fillId="0" borderId="4" xfId="1" applyNumberFormat="1" applyFont="1" applyFill="1" applyBorder="1" applyAlignment="1" applyProtection="1">
      <alignment horizontal="center" vertical="center"/>
      <protection locked="0"/>
    </xf>
    <xf numFmtId="164" fontId="23" fillId="0" borderId="4" xfId="1" applyNumberFormat="1" applyFont="1" applyFill="1" applyBorder="1" applyAlignment="1" applyProtection="1">
      <alignment horizontal="center" vertical="center"/>
      <protection locked="0"/>
    </xf>
    <xf numFmtId="0" fontId="49" fillId="0" borderId="4" xfId="4" quotePrefix="1" applyFont="1" applyBorder="1" applyAlignment="1">
      <alignment horizontal="justify" vertical="center" wrapText="1"/>
    </xf>
    <xf numFmtId="0" fontId="49" fillId="0" borderId="11" xfId="4" quotePrefix="1" applyFont="1" applyBorder="1" applyAlignment="1">
      <alignment horizontal="justify" vertical="center" wrapText="1"/>
    </xf>
    <xf numFmtId="0" fontId="36" fillId="0" borderId="11" xfId="2" applyNumberFormat="1"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17"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49" fillId="6" borderId="17" xfId="7" applyFont="1" applyFill="1" applyBorder="1" applyAlignment="1" applyProtection="1">
      <alignment vertical="center" wrapText="1"/>
      <protection locked="0"/>
    </xf>
    <xf numFmtId="0" fontId="36" fillId="0" borderId="4" xfId="0" applyFont="1" applyBorder="1" applyAlignment="1">
      <alignment vertical="center" wrapText="1"/>
    </xf>
    <xf numFmtId="0" fontId="36" fillId="0" borderId="11" xfId="0" applyFont="1" applyBorder="1" applyAlignment="1">
      <alignment vertical="center" wrapText="1"/>
    </xf>
    <xf numFmtId="0" fontId="0" fillId="0" borderId="0" xfId="0" applyAlignment="1">
      <alignment horizontal="center" vertical="center"/>
    </xf>
    <xf numFmtId="0" fontId="35" fillId="0" borderId="0" xfId="2" applyNumberFormat="1" applyFont="1" applyBorder="1" applyAlignment="1" applyProtection="1">
      <alignment horizontal="center" vertical="center" wrapText="1"/>
    </xf>
    <xf numFmtId="0" fontId="0" fillId="0" borderId="0" xfId="0" applyAlignment="1">
      <alignment horizontal="center" vertical="center" wrapText="1"/>
    </xf>
    <xf numFmtId="0" fontId="16" fillId="0" borderId="9"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protection locked="0"/>
    </xf>
    <xf numFmtId="0" fontId="15" fillId="2" borderId="71" xfId="0" applyFont="1" applyFill="1" applyBorder="1" applyAlignment="1" applyProtection="1">
      <alignment horizontal="center" vertical="center" wrapText="1"/>
      <protection locked="0"/>
    </xf>
    <xf numFmtId="0" fontId="15" fillId="2" borderId="72"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left"/>
      <protection locked="0"/>
    </xf>
    <xf numFmtId="0" fontId="15" fillId="2" borderId="43" xfId="0" applyFont="1" applyFill="1" applyBorder="1" applyAlignment="1" applyProtection="1">
      <alignment horizontal="left"/>
      <protection locked="0"/>
    </xf>
    <xf numFmtId="0" fontId="15" fillId="2" borderId="44" xfId="0" applyFont="1" applyFill="1" applyBorder="1" applyAlignment="1" applyProtection="1">
      <alignment horizontal="left"/>
      <protection locked="0"/>
    </xf>
    <xf numFmtId="0" fontId="39" fillId="0" borderId="7" xfId="0" applyFont="1" applyBorder="1" applyAlignment="1" applyProtection="1">
      <alignment horizontal="left"/>
      <protection locked="0"/>
    </xf>
    <xf numFmtId="0" fontId="39" fillId="0" borderId="8" xfId="0" applyFont="1" applyBorder="1" applyAlignment="1" applyProtection="1">
      <alignment horizontal="left"/>
      <protection locked="0"/>
    </xf>
    <xf numFmtId="0" fontId="39" fillId="0" borderId="9" xfId="0" applyFont="1" applyBorder="1" applyAlignment="1" applyProtection="1">
      <alignment horizontal="left"/>
      <protection locked="0"/>
    </xf>
    <xf numFmtId="0" fontId="15" fillId="2" borderId="58"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5" fillId="2" borderId="57" xfId="0" applyFont="1" applyFill="1" applyBorder="1" applyAlignment="1" applyProtection="1">
      <alignment horizontal="left"/>
      <protection locked="0"/>
    </xf>
    <xf numFmtId="0" fontId="17" fillId="4" borderId="7" xfId="0" applyFont="1" applyFill="1" applyBorder="1" applyAlignment="1" applyProtection="1">
      <alignment horizontal="center" vertical="center"/>
      <protection locked="0"/>
    </xf>
    <xf numFmtId="0" fontId="21" fillId="4" borderId="62" xfId="0" applyFont="1" applyFill="1" applyBorder="1" applyAlignment="1" applyProtection="1">
      <alignment horizontal="center" vertical="center" wrapText="1"/>
      <protection locked="0"/>
    </xf>
    <xf numFmtId="0" fontId="21" fillId="4" borderId="63" xfId="0" applyFont="1" applyFill="1" applyBorder="1" applyAlignment="1" applyProtection="1">
      <alignment horizontal="center" vertical="center" wrapText="1"/>
      <protection locked="0"/>
    </xf>
    <xf numFmtId="0" fontId="49" fillId="6" borderId="28" xfId="7" applyFont="1" applyFill="1" applyBorder="1" applyAlignment="1" applyProtection="1">
      <alignment vertical="center" wrapText="1"/>
      <protection locked="0"/>
    </xf>
    <xf numFmtId="0" fontId="49" fillId="6" borderId="26" xfId="7" applyFont="1" applyFill="1" applyBorder="1" applyAlignment="1" applyProtection="1">
      <alignment vertical="center" wrapText="1"/>
      <protection locked="0"/>
    </xf>
    <xf numFmtId="0" fontId="49" fillId="6" borderId="54" xfId="7" applyFont="1" applyFill="1" applyBorder="1" applyAlignment="1" applyProtection="1">
      <alignment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5" fillId="0" borderId="1" xfId="0" applyFont="1" applyBorder="1" applyAlignment="1" applyProtection="1">
      <alignment horizontal="left"/>
      <protection locked="0"/>
    </xf>
    <xf numFmtId="0" fontId="15" fillId="0" borderId="37"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21" fillId="4" borderId="66" xfId="0" applyFont="1" applyFill="1" applyBorder="1" applyAlignment="1" applyProtection="1">
      <alignment horizontal="center" vertical="center" wrapText="1"/>
      <protection locked="0"/>
    </xf>
    <xf numFmtId="0" fontId="21" fillId="4" borderId="71" xfId="0" applyFont="1" applyFill="1" applyBorder="1" applyAlignment="1" applyProtection="1">
      <alignment horizontal="center" vertical="center" wrapText="1"/>
      <protection locked="0"/>
    </xf>
    <xf numFmtId="0" fontId="21" fillId="4" borderId="74" xfId="0" applyFont="1" applyFill="1" applyBorder="1" applyAlignment="1" applyProtection="1">
      <alignment horizontal="center" vertical="center" wrapText="1"/>
      <protection locked="0"/>
    </xf>
    <xf numFmtId="0" fontId="49" fillId="6" borderId="17" xfId="7" applyFont="1" applyFill="1" applyBorder="1" applyAlignment="1" applyProtection="1">
      <alignment horizontal="justify" vertical="center" wrapText="1"/>
      <protection locked="0"/>
    </xf>
    <xf numFmtId="0" fontId="49" fillId="6" borderId="4" xfId="7" applyFont="1" applyFill="1" applyBorder="1" applyAlignment="1" applyProtection="1">
      <alignment horizontal="justify" vertical="center" wrapText="1"/>
      <protection locked="0"/>
    </xf>
    <xf numFmtId="0" fontId="49" fillId="6" borderId="11" xfId="7" applyFont="1" applyFill="1" applyBorder="1" applyAlignment="1" applyProtection="1">
      <alignment horizontal="justify" vertical="center" wrapText="1"/>
      <protection locked="0"/>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21" fillId="2" borderId="33"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71" xfId="0" applyFont="1" applyFill="1" applyBorder="1" applyAlignment="1" applyProtection="1">
      <alignment horizontal="center" vertical="center" wrapText="1"/>
      <protection locked="0"/>
    </xf>
    <xf numFmtId="0" fontId="21" fillId="2" borderId="74" xfId="0" applyFont="1" applyFill="1" applyBorder="1" applyAlignment="1" applyProtection="1">
      <alignment horizontal="center" vertical="center" wrapText="1"/>
      <protection locked="0"/>
    </xf>
    <xf numFmtId="0" fontId="21" fillId="4" borderId="31" xfId="0" applyFont="1" applyFill="1" applyBorder="1" applyAlignment="1" applyProtection="1">
      <alignment horizontal="center" vertical="center" wrapText="1"/>
      <protection locked="0"/>
    </xf>
    <xf numFmtId="0" fontId="21" fillId="4" borderId="35"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15" fillId="2" borderId="55" xfId="0" applyFont="1" applyFill="1" applyBorder="1" applyAlignment="1" applyProtection="1">
      <alignment horizontal="center" vertical="center" wrapText="1"/>
      <protection locked="0"/>
    </xf>
    <xf numFmtId="0" fontId="15" fillId="2" borderId="74" xfId="0" applyFont="1" applyFill="1" applyBorder="1" applyAlignment="1" applyProtection="1">
      <alignment horizontal="center" vertical="center" wrapText="1"/>
      <protection locked="0"/>
    </xf>
    <xf numFmtId="0" fontId="56" fillId="0" borderId="4" xfId="0" applyFont="1" applyBorder="1" applyAlignment="1" applyProtection="1">
      <alignment horizontal="center" wrapText="1"/>
      <protection locked="0"/>
    </xf>
    <xf numFmtId="0" fontId="56" fillId="0" borderId="20" xfId="0" applyFont="1" applyBorder="1" applyAlignment="1" applyProtection="1">
      <alignment horizontal="center" wrapText="1"/>
      <protection locked="0"/>
    </xf>
    <xf numFmtId="0" fontId="56" fillId="0" borderId="11" xfId="0" applyFont="1" applyBorder="1" applyAlignment="1" applyProtection="1">
      <alignment horizontal="center" wrapText="1"/>
      <protection locked="0"/>
    </xf>
    <xf numFmtId="0" fontId="56" fillId="0" borderId="19" xfId="0" applyFont="1" applyBorder="1" applyAlignment="1" applyProtection="1">
      <alignment horizontal="center" wrapText="1"/>
      <protection locked="0"/>
    </xf>
    <xf numFmtId="0" fontId="36" fillId="0" borderId="4" xfId="0" applyFont="1" applyBorder="1" applyAlignment="1" applyProtection="1">
      <alignment horizontal="center"/>
      <protection locked="0"/>
    </xf>
    <xf numFmtId="0" fontId="56" fillId="0" borderId="4" xfId="0" applyFont="1" applyBorder="1" applyAlignment="1" applyProtection="1">
      <alignment horizontal="center" vertical="center" wrapText="1"/>
      <protection locked="0"/>
    </xf>
    <xf numFmtId="0" fontId="56" fillId="0" borderId="11" xfId="0" applyFont="1" applyBorder="1" applyAlignment="1" applyProtection="1">
      <alignment horizontal="center" vertical="center" wrapText="1"/>
      <protection locked="0"/>
    </xf>
    <xf numFmtId="0" fontId="56" fillId="0" borderId="4" xfId="0" applyFont="1" applyBorder="1" applyAlignment="1">
      <alignment horizontal="center" vertical="center" wrapText="1"/>
    </xf>
    <xf numFmtId="0" fontId="56" fillId="0" borderId="11" xfId="0" applyFont="1" applyBorder="1" applyAlignment="1">
      <alignment horizontal="center" vertical="center" wrapText="1"/>
    </xf>
    <xf numFmtId="0" fontId="26" fillId="0" borderId="17"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56" fillId="0" borderId="17" xfId="0" applyFont="1" applyBorder="1" applyAlignment="1" applyProtection="1">
      <alignment horizontal="center" vertical="center" wrapText="1"/>
      <protection locked="0"/>
    </xf>
    <xf numFmtId="0" fontId="56" fillId="0" borderId="17" xfId="0" applyFont="1" applyBorder="1" applyAlignment="1" applyProtection="1">
      <alignment horizontal="left" vertical="center" wrapText="1"/>
      <protection locked="0"/>
    </xf>
    <xf numFmtId="0" fontId="56" fillId="0" borderId="4" xfId="0" applyFont="1" applyBorder="1" applyAlignment="1" applyProtection="1">
      <alignment horizontal="left" vertical="center" wrapText="1"/>
      <protection locked="0"/>
    </xf>
    <xf numFmtId="0" fontId="56" fillId="0" borderId="18" xfId="0" applyFont="1" applyBorder="1" applyAlignment="1" applyProtection="1">
      <alignment horizontal="center" vertical="center" wrapText="1"/>
      <protection locked="0"/>
    </xf>
    <xf numFmtId="0" fontId="56" fillId="0" borderId="20" xfId="0" applyFont="1" applyBorder="1" applyAlignment="1" applyProtection="1">
      <alignment horizontal="center" vertical="center" wrapText="1"/>
      <protection locked="0"/>
    </xf>
    <xf numFmtId="0" fontId="12" fillId="4" borderId="27" xfId="0" applyFont="1" applyFill="1" applyBorder="1" applyAlignment="1" applyProtection="1">
      <alignment horizontal="center" vertical="center" wrapText="1"/>
      <protection locked="0"/>
    </xf>
    <xf numFmtId="0" fontId="12" fillId="4" borderId="56" xfId="0" applyFont="1" applyFill="1" applyBorder="1" applyAlignment="1" applyProtection="1">
      <alignment horizontal="center" vertical="center" wrapText="1"/>
      <protection locked="0"/>
    </xf>
    <xf numFmtId="0" fontId="10" fillId="0" borderId="1" xfId="0" applyFont="1" applyBorder="1" applyAlignment="1" applyProtection="1">
      <alignment horizontal="center"/>
      <protection locked="0"/>
    </xf>
    <xf numFmtId="0" fontId="10" fillId="0" borderId="37"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3"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1" fillId="0" borderId="32"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1" fillId="2" borderId="4" xfId="0" applyFont="1" applyFill="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2" fillId="4" borderId="28"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53"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5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66"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justify" vertical="center" wrapText="1"/>
      <protection locked="0"/>
    </xf>
    <xf numFmtId="0" fontId="12" fillId="4" borderId="29" xfId="0" applyFont="1" applyFill="1" applyBorder="1" applyAlignment="1" applyProtection="1">
      <alignment horizontal="justify" vertical="center" wrapText="1"/>
      <protection locked="0"/>
    </xf>
    <xf numFmtId="0" fontId="36" fillId="0" borderId="18"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5"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36" fillId="0" borderId="17" xfId="0" applyFont="1" applyBorder="1" applyAlignment="1">
      <alignment horizontal="center" vertical="center" wrapText="1"/>
    </xf>
    <xf numFmtId="0" fontId="36" fillId="0" borderId="4" xfId="0" applyFont="1" applyBorder="1" applyAlignment="1">
      <alignment horizontal="justify" vertical="center" wrapText="1"/>
    </xf>
    <xf numFmtId="0" fontId="4" fillId="4" borderId="18"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wrapText="1"/>
      <protection locked="0"/>
    </xf>
    <xf numFmtId="0" fontId="54" fillId="6" borderId="4" xfId="0" applyFont="1" applyFill="1" applyBorder="1" applyAlignment="1">
      <alignment horizontal="center" vertical="center" wrapText="1"/>
    </xf>
    <xf numFmtId="164" fontId="36" fillId="0" borderId="4" xfId="1" applyNumberFormat="1" applyFont="1" applyFill="1" applyBorder="1" applyAlignment="1" applyProtection="1">
      <alignment horizontal="center" vertical="center"/>
      <protection locked="0"/>
    </xf>
    <xf numFmtId="0" fontId="54" fillId="0" borderId="4" xfId="0" applyFont="1" applyBorder="1" applyAlignment="1">
      <alignment horizontal="left" vertical="center" wrapText="1"/>
    </xf>
    <xf numFmtId="0" fontId="54" fillId="6" borderId="4" xfId="0" applyFont="1" applyFill="1" applyBorder="1" applyAlignment="1">
      <alignment horizontal="left" vertical="center" wrapText="1"/>
    </xf>
    <xf numFmtId="0" fontId="3" fillId="2" borderId="53" xfId="0" applyFont="1" applyFill="1" applyBorder="1" applyAlignment="1" applyProtection="1">
      <alignment horizontal="left"/>
      <protection locked="0"/>
    </xf>
    <xf numFmtId="0" fontId="3" fillId="2" borderId="42" xfId="0" applyFont="1" applyFill="1" applyBorder="1" applyAlignment="1" applyProtection="1">
      <alignment horizontal="left"/>
      <protection locked="0"/>
    </xf>
    <xf numFmtId="0" fontId="3" fillId="2" borderId="43" xfId="0" applyFont="1" applyFill="1" applyBorder="1" applyAlignment="1" applyProtection="1">
      <alignment horizontal="left"/>
      <protection locked="0"/>
    </xf>
    <xf numFmtId="0" fontId="3" fillId="2" borderId="44" xfId="0" applyFont="1" applyFill="1" applyBorder="1" applyAlignment="1" applyProtection="1">
      <alignment horizontal="left"/>
      <protection locked="0"/>
    </xf>
    <xf numFmtId="0" fontId="3" fillId="2" borderId="54" xfId="0" applyFont="1" applyFill="1" applyBorder="1" applyAlignment="1" applyProtection="1">
      <alignment horizontal="left"/>
      <protection locked="0"/>
    </xf>
    <xf numFmtId="0" fontId="36" fillId="0" borderId="28"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54" xfId="0" applyFont="1" applyBorder="1" applyAlignment="1" applyProtection="1">
      <alignment horizontal="center" vertical="center" wrapText="1"/>
      <protection locked="0"/>
    </xf>
    <xf numFmtId="44" fontId="36" fillId="0" borderId="17" xfId="1" applyFont="1" applyFill="1" applyBorder="1" applyAlignment="1" applyProtection="1">
      <alignment horizontal="center" vertical="center"/>
      <protection locked="0"/>
    </xf>
    <xf numFmtId="44" fontId="36" fillId="0" borderId="4" xfId="1" applyFont="1" applyFill="1" applyBorder="1" applyAlignment="1" applyProtection="1">
      <alignment horizontal="center" vertical="center"/>
      <protection locked="0"/>
    </xf>
    <xf numFmtId="164" fontId="36" fillId="0" borderId="53" xfId="0" applyNumberFormat="1" applyFont="1" applyBorder="1" applyAlignment="1">
      <alignment horizontal="center" vertical="center"/>
    </xf>
    <xf numFmtId="164" fontId="36" fillId="0" borderId="26" xfId="0" applyNumberFormat="1" applyFont="1" applyBorder="1" applyAlignment="1">
      <alignment horizontal="center" vertical="center"/>
    </xf>
    <xf numFmtId="164" fontId="36" fillId="0" borderId="54" xfId="0" applyNumberFormat="1" applyFont="1" applyBorder="1" applyAlignment="1">
      <alignment horizontal="center" vertical="center"/>
    </xf>
    <xf numFmtId="9" fontId="36" fillId="0" borderId="4" xfId="2" applyFont="1" applyFill="1" applyBorder="1" applyAlignment="1" applyProtection="1">
      <alignment horizontal="center" vertical="center"/>
      <protection locked="0"/>
    </xf>
    <xf numFmtId="164" fontId="36" fillId="0" borderId="4" xfId="1" applyNumberFormat="1" applyFont="1" applyBorder="1" applyAlignment="1">
      <alignment horizontal="center" vertical="center"/>
    </xf>
    <xf numFmtId="164" fontId="36" fillId="0" borderId="53" xfId="1" applyNumberFormat="1" applyFont="1" applyBorder="1" applyAlignment="1">
      <alignment horizontal="center" vertical="center"/>
    </xf>
    <xf numFmtId="0" fontId="36" fillId="0" borderId="53"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wrapText="1"/>
      <protection locked="0"/>
    </xf>
    <xf numFmtId="0" fontId="36" fillId="0" borderId="4" xfId="0" applyFont="1" applyBorder="1" applyAlignment="1">
      <alignment horizontal="justify" vertical="center"/>
    </xf>
    <xf numFmtId="0" fontId="36" fillId="0" borderId="11" xfId="0" applyFont="1" applyBorder="1" applyAlignment="1">
      <alignment horizontal="justify" vertical="center"/>
    </xf>
    <xf numFmtId="164" fontId="36" fillId="0" borderId="26" xfId="1" applyNumberFormat="1" applyFont="1" applyBorder="1" applyAlignment="1">
      <alignment horizontal="center" vertical="center"/>
    </xf>
    <xf numFmtId="164" fontId="36" fillId="0" borderId="54" xfId="1" applyNumberFormat="1" applyFont="1" applyBorder="1" applyAlignment="1">
      <alignment horizontal="center" vertical="center"/>
    </xf>
    <xf numFmtId="164" fontId="36" fillId="0" borderId="53" xfId="1" applyNumberFormat="1" applyFont="1" applyFill="1" applyBorder="1" applyAlignment="1" applyProtection="1">
      <alignment horizontal="center" vertical="center"/>
      <protection locked="0"/>
    </xf>
    <xf numFmtId="164" fontId="36" fillId="0" borderId="26" xfId="1" applyNumberFormat="1" applyFont="1" applyFill="1" applyBorder="1" applyAlignment="1" applyProtection="1">
      <alignment horizontal="center" vertical="center"/>
      <protection locked="0"/>
    </xf>
    <xf numFmtId="164" fontId="36" fillId="0" borderId="54" xfId="1" applyNumberFormat="1" applyFont="1" applyFill="1" applyBorder="1" applyAlignment="1" applyProtection="1">
      <alignment horizontal="center" vertical="center"/>
      <protection locked="0"/>
    </xf>
    <xf numFmtId="0" fontId="36" fillId="0" borderId="17" xfId="0" applyFont="1" applyBorder="1" applyAlignment="1">
      <alignment horizontal="justify" vertical="center" wrapText="1"/>
    </xf>
    <xf numFmtId="0" fontId="36" fillId="0" borderId="20" xfId="0" applyFont="1" applyBorder="1" applyAlignment="1" applyProtection="1">
      <alignment horizontal="left" vertical="top" wrapText="1"/>
      <protection locked="0"/>
    </xf>
    <xf numFmtId="9" fontId="36" fillId="0" borderId="4" xfId="0" applyNumberFormat="1"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17" xfId="0" applyFont="1" applyBorder="1" applyAlignment="1" applyProtection="1">
      <alignment horizontal="center"/>
      <protection locked="0"/>
    </xf>
    <xf numFmtId="0" fontId="36" fillId="0" borderId="20" xfId="0" applyFont="1" applyBorder="1" applyAlignment="1" applyProtection="1">
      <alignment horizontal="left" vertical="top"/>
      <protection locked="0"/>
    </xf>
    <xf numFmtId="3" fontId="36" fillId="0" borderId="17" xfId="0" applyNumberFormat="1" applyFont="1" applyBorder="1" applyAlignment="1" applyProtection="1">
      <alignment horizontal="center" vertical="center"/>
      <protection locked="0"/>
    </xf>
    <xf numFmtId="3" fontId="36" fillId="0" borderId="17" xfId="2" applyNumberFormat="1" applyFont="1" applyFill="1" applyBorder="1" applyAlignment="1" applyProtection="1">
      <alignment horizontal="center" vertical="center"/>
      <protection locked="0"/>
    </xf>
    <xf numFmtId="0" fontId="36" fillId="0" borderId="17" xfId="2" applyNumberFormat="1" applyFont="1" applyFill="1" applyBorder="1" applyAlignment="1" applyProtection="1">
      <alignment horizontal="center" vertical="center"/>
      <protection locked="0"/>
    </xf>
    <xf numFmtId="0" fontId="36" fillId="0" borderId="17"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9" fontId="36" fillId="0" borderId="17" xfId="0" applyNumberFormat="1" applyFont="1" applyBorder="1" applyAlignment="1" applyProtection="1">
      <alignment horizontal="left" vertical="center" wrapText="1"/>
      <protection locked="0"/>
    </xf>
    <xf numFmtId="0" fontId="36" fillId="0" borderId="17" xfId="2" applyNumberFormat="1" applyFont="1" applyBorder="1" applyAlignment="1" applyProtection="1">
      <alignment horizontal="center" vertical="center"/>
    </xf>
    <xf numFmtId="3" fontId="36" fillId="0" borderId="4" xfId="2" applyNumberFormat="1" applyFont="1" applyFill="1" applyBorder="1" applyAlignment="1" applyProtection="1">
      <alignment horizontal="center" vertical="center"/>
      <protection locked="0"/>
    </xf>
    <xf numFmtId="165" fontId="36" fillId="0" borderId="4" xfId="3" applyNumberFormat="1" applyFont="1" applyBorder="1" applyAlignment="1" applyProtection="1">
      <alignment horizontal="center" vertical="center"/>
      <protection locked="0"/>
    </xf>
    <xf numFmtId="0" fontId="36" fillId="0" borderId="17"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9" fontId="36" fillId="0" borderId="53" xfId="0" applyNumberFormat="1" applyFont="1" applyBorder="1" applyAlignment="1" applyProtection="1">
      <alignment horizontal="center" wrapText="1"/>
      <protection locked="0"/>
    </xf>
    <xf numFmtId="0" fontId="36" fillId="0" borderId="26" xfId="0" applyFont="1" applyBorder="1" applyAlignment="1" applyProtection="1">
      <alignment horizontal="center" wrapText="1"/>
      <protection locked="0"/>
    </xf>
    <xf numFmtId="0" fontId="36" fillId="0" borderId="54" xfId="0" applyFont="1" applyBorder="1" applyAlignment="1" applyProtection="1">
      <alignment horizontal="center" wrapText="1"/>
      <protection locked="0"/>
    </xf>
    <xf numFmtId="0" fontId="36" fillId="0" borderId="53" xfId="0" applyFont="1" applyBorder="1" applyAlignment="1" applyProtection="1">
      <alignment horizontal="center" wrapText="1"/>
      <protection locked="0"/>
    </xf>
    <xf numFmtId="0" fontId="36" fillId="0" borderId="56" xfId="0" applyFont="1" applyBorder="1" applyAlignment="1" applyProtection="1">
      <alignment horizontal="center"/>
      <protection locked="0"/>
    </xf>
    <xf numFmtId="0" fontId="36" fillId="0" borderId="61" xfId="0" applyFont="1" applyBorder="1" applyAlignment="1" applyProtection="1">
      <alignment horizontal="center"/>
      <protection locked="0"/>
    </xf>
    <xf numFmtId="0" fontId="36" fillId="0" borderId="27" xfId="0" applyFont="1" applyBorder="1" applyAlignment="1" applyProtection="1">
      <alignment horizontal="center"/>
      <protection locked="0"/>
    </xf>
    <xf numFmtId="0" fontId="50" fillId="0" borderId="28" xfId="0" applyFont="1" applyBorder="1" applyAlignment="1">
      <alignment horizontal="center" vertical="center"/>
    </xf>
    <xf numFmtId="0" fontId="50" fillId="0" borderId="26" xfId="0" applyFont="1" applyBorder="1" applyAlignment="1">
      <alignment horizontal="center" vertical="center"/>
    </xf>
    <xf numFmtId="0" fontId="50" fillId="0" borderId="21" xfId="0" applyFont="1" applyBorder="1" applyAlignment="1">
      <alignment horizontal="center" vertical="center"/>
    </xf>
    <xf numFmtId="0" fontId="36" fillId="0" borderId="21" xfId="0" applyFont="1" applyBorder="1" applyAlignment="1" applyProtection="1">
      <alignment horizontal="center" wrapText="1"/>
      <protection locked="0"/>
    </xf>
    <xf numFmtId="0" fontId="36" fillId="0" borderId="57" xfId="0" applyFont="1" applyBorder="1" applyAlignment="1" applyProtection="1">
      <alignment horizontal="center"/>
      <protection locked="0"/>
    </xf>
    <xf numFmtId="9" fontId="36" fillId="0" borderId="53" xfId="0" applyNumberFormat="1"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9" fontId="36" fillId="0" borderId="4" xfId="0" applyNumberFormat="1" applyFont="1" applyBorder="1" applyAlignment="1">
      <alignment horizontal="center" vertical="center" wrapText="1"/>
    </xf>
    <xf numFmtId="9" fontId="36" fillId="0" borderId="11" xfId="0" applyNumberFormat="1" applyFont="1" applyBorder="1" applyAlignment="1">
      <alignment horizontal="center" vertical="center" wrapText="1"/>
    </xf>
    <xf numFmtId="9" fontId="36" fillId="0" borderId="28" xfId="0" applyNumberFormat="1" applyFont="1" applyBorder="1" applyAlignment="1">
      <alignment horizontal="center" vertical="center" wrapText="1"/>
    </xf>
    <xf numFmtId="9" fontId="36" fillId="0" borderId="26" xfId="0" applyNumberFormat="1" applyFont="1" applyBorder="1" applyAlignment="1">
      <alignment horizontal="center" vertical="center" wrapText="1"/>
    </xf>
    <xf numFmtId="9" fontId="36" fillId="0" borderId="54" xfId="0" applyNumberFormat="1" applyFont="1" applyBorder="1" applyAlignment="1">
      <alignment horizontal="center" vertical="center" wrapText="1"/>
    </xf>
    <xf numFmtId="166" fontId="36" fillId="0" borderId="28" xfId="1" applyNumberFormat="1" applyFont="1" applyBorder="1" applyAlignment="1">
      <alignment vertical="center" wrapText="1"/>
    </xf>
    <xf numFmtId="166" fontId="36" fillId="0" borderId="26" xfId="1" applyNumberFormat="1" applyFont="1" applyBorder="1" applyAlignment="1">
      <alignment vertical="center" wrapText="1"/>
    </xf>
    <xf numFmtId="166" fontId="36" fillId="0" borderId="54" xfId="1" applyNumberFormat="1" applyFont="1" applyBorder="1" applyAlignment="1">
      <alignment vertical="center" wrapText="1"/>
    </xf>
    <xf numFmtId="44" fontId="36" fillId="0" borderId="4" xfId="1" applyFont="1" applyBorder="1" applyAlignment="1">
      <alignment horizontal="center" vertical="center"/>
    </xf>
    <xf numFmtId="44" fontId="36" fillId="0" borderId="4" xfId="1" applyFont="1" applyBorder="1" applyAlignment="1">
      <alignment horizontal="center" vertical="center" wrapText="1"/>
    </xf>
    <xf numFmtId="44" fontId="36" fillId="0" borderId="11" xfId="1" applyFont="1" applyBorder="1" applyAlignment="1">
      <alignment horizontal="center" vertical="center" wrapText="1"/>
    </xf>
    <xf numFmtId="0" fontId="49" fillId="0" borderId="11" xfId="0" applyFont="1" applyBorder="1" applyAlignment="1">
      <alignment horizontal="justify" vertical="center" wrapText="1"/>
    </xf>
    <xf numFmtId="0" fontId="0" fillId="0" borderId="1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5" fillId="9" borderId="16" xfId="0" applyFont="1" applyFill="1" applyBorder="1" applyAlignment="1" applyProtection="1">
      <alignment horizontal="center" vertical="center" wrapText="1"/>
      <protection locked="0"/>
    </xf>
    <xf numFmtId="0" fontId="15" fillId="9" borderId="10" xfId="0" applyFont="1" applyFill="1" applyBorder="1" applyAlignment="1" applyProtection="1">
      <alignment horizontal="center" vertical="center" wrapText="1"/>
      <protection locked="0"/>
    </xf>
    <xf numFmtId="0" fontId="15" fillId="2" borderId="54" xfId="0" applyFont="1" applyFill="1" applyBorder="1" applyAlignment="1" applyProtection="1">
      <alignment horizontal="left"/>
      <protection locked="0"/>
    </xf>
    <xf numFmtId="0" fontId="36" fillId="0" borderId="28" xfId="0" applyFont="1" applyBorder="1" applyAlignment="1" applyProtection="1">
      <alignment horizontal="center" vertical="center"/>
      <protection locked="0"/>
    </xf>
    <xf numFmtId="0" fontId="36" fillId="0" borderId="60" xfId="0" applyFont="1" applyBorder="1" applyAlignment="1" applyProtection="1">
      <alignment horizontal="center" vertical="center"/>
      <protection locked="0"/>
    </xf>
    <xf numFmtId="0" fontId="36" fillId="0" borderId="61"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9" fontId="36" fillId="0" borderId="53" xfId="0" applyNumberFormat="1" applyFont="1" applyBorder="1" applyAlignment="1" applyProtection="1">
      <alignment horizontal="center" vertical="center" wrapText="1"/>
      <protection locked="0"/>
    </xf>
    <xf numFmtId="9" fontId="36" fillId="0" borderId="28" xfId="0" applyNumberFormat="1" applyFont="1" applyBorder="1" applyAlignment="1" applyProtection="1">
      <alignment horizontal="center" vertical="center"/>
      <protection locked="0"/>
    </xf>
    <xf numFmtId="9" fontId="36" fillId="0" borderId="26" xfId="0" applyNumberFormat="1" applyFont="1" applyBorder="1" applyAlignment="1">
      <alignment horizontal="center" vertical="center"/>
    </xf>
    <xf numFmtId="0" fontId="36" fillId="0" borderId="56" xfId="0" applyFont="1" applyBorder="1" applyAlignment="1" applyProtection="1">
      <alignment horizontal="center" vertical="center" wrapText="1"/>
      <protection locked="0"/>
    </xf>
    <xf numFmtId="0" fontId="36" fillId="0" borderId="61" xfId="0" applyFont="1" applyBorder="1" applyAlignment="1" applyProtection="1">
      <alignment horizontal="center" vertical="center" wrapText="1"/>
      <protection locked="0"/>
    </xf>
    <xf numFmtId="0" fontId="36" fillId="0" borderId="57" xfId="0" applyFont="1" applyBorder="1" applyAlignment="1" applyProtection="1">
      <alignment horizontal="center" vertical="center" wrapText="1"/>
      <protection locked="0"/>
    </xf>
    <xf numFmtId="0" fontId="49" fillId="0" borderId="28" xfId="0" applyFont="1" applyBorder="1" applyAlignment="1">
      <alignment horizontal="center" vertical="center" wrapText="1"/>
    </xf>
    <xf numFmtId="0" fontId="49" fillId="0" borderId="26" xfId="0" applyFont="1" applyBorder="1" applyAlignment="1">
      <alignment horizontal="center" vertical="center"/>
    </xf>
    <xf numFmtId="0" fontId="49" fillId="0" borderId="54" xfId="0" applyFont="1" applyBorder="1" applyAlignment="1">
      <alignment horizontal="center" vertical="center"/>
    </xf>
    <xf numFmtId="9" fontId="36" fillId="0" borderId="28" xfId="2" applyFont="1" applyFill="1" applyBorder="1" applyAlignment="1" applyProtection="1">
      <alignment horizontal="center" vertical="center"/>
      <protection locked="0"/>
    </xf>
    <xf numFmtId="9" fontId="36" fillId="0" borderId="26" xfId="2" applyFont="1" applyFill="1" applyBorder="1" applyAlignment="1" applyProtection="1">
      <alignment horizontal="center" vertical="center"/>
      <protection locked="0"/>
    </xf>
    <xf numFmtId="9" fontId="36" fillId="0" borderId="54" xfId="2" applyFont="1" applyFill="1" applyBorder="1" applyAlignment="1" applyProtection="1">
      <alignment horizontal="center" vertical="center"/>
      <protection locked="0"/>
    </xf>
    <xf numFmtId="0" fontId="36" fillId="0" borderId="60" xfId="0" applyFont="1" applyBorder="1" applyAlignment="1" applyProtection="1">
      <alignment horizontal="center" vertical="center" wrapText="1"/>
      <protection locked="0"/>
    </xf>
    <xf numFmtId="0" fontId="36" fillId="0" borderId="27" xfId="0" applyFont="1" applyBorder="1" applyAlignment="1" applyProtection="1">
      <alignment horizontal="center" vertical="center" wrapText="1"/>
      <protection locked="0"/>
    </xf>
    <xf numFmtId="0" fontId="49" fillId="0" borderId="21" xfId="0" applyFont="1" applyBorder="1" applyAlignment="1">
      <alignment horizontal="justify" vertical="center" wrapText="1"/>
    </xf>
    <xf numFmtId="0" fontId="36" fillId="0" borderId="39" xfId="0" applyFont="1" applyBorder="1" applyAlignment="1" applyProtection="1">
      <alignment horizontal="center" vertical="center" wrapText="1"/>
      <protection locked="0"/>
    </xf>
    <xf numFmtId="0" fontId="36" fillId="0" borderId="29" xfId="0"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6" fillId="0" borderId="53" xfId="0" applyFont="1" applyBorder="1" applyAlignment="1" applyProtection="1">
      <alignment horizontal="center"/>
      <protection locked="0"/>
    </xf>
    <xf numFmtId="0" fontId="36" fillId="0" borderId="26" xfId="0" applyFont="1" applyBorder="1" applyAlignment="1" applyProtection="1">
      <alignment horizontal="center"/>
      <protection locked="0"/>
    </xf>
    <xf numFmtId="0" fontId="36" fillId="0" borderId="21" xfId="0" applyFont="1" applyBorder="1" applyAlignment="1" applyProtection="1">
      <alignment horizontal="center"/>
      <protection locked="0"/>
    </xf>
    <xf numFmtId="9" fontId="36" fillId="0" borderId="53" xfId="0" applyNumberFormat="1" applyFont="1" applyBorder="1" applyAlignment="1">
      <alignment horizontal="center" vertical="center" wrapText="1"/>
    </xf>
    <xf numFmtId="9" fontId="36" fillId="0" borderId="53" xfId="2" applyFont="1" applyFill="1" applyBorder="1" applyAlignment="1" applyProtection="1">
      <alignment horizontal="center" vertical="center"/>
      <protection locked="0"/>
    </xf>
    <xf numFmtId="0" fontId="49" fillId="0" borderId="53"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54" xfId="0" applyFont="1" applyBorder="1" applyAlignment="1">
      <alignment horizontal="center" vertical="center" wrapText="1"/>
    </xf>
    <xf numFmtId="9" fontId="36" fillId="0" borderId="4" xfId="2" applyFont="1" applyBorder="1" applyAlignment="1" applyProtection="1">
      <alignment horizontal="center" vertical="center"/>
      <protection locked="0"/>
    </xf>
    <xf numFmtId="9" fontId="36" fillId="0" borderId="53" xfId="0" applyNumberFormat="1" applyFont="1" applyBorder="1" applyAlignment="1" applyProtection="1">
      <alignment horizontal="center"/>
      <protection locked="0"/>
    </xf>
    <xf numFmtId="0" fontId="36" fillId="0" borderId="54" xfId="0" applyFont="1" applyBorder="1" applyAlignment="1" applyProtection="1">
      <alignment horizontal="center"/>
      <protection locked="0"/>
    </xf>
    <xf numFmtId="0" fontId="36" fillId="0" borderId="53" xfId="0" applyFont="1" applyBorder="1" applyAlignment="1">
      <alignment horizontal="justify" vertical="center" wrapText="1"/>
    </xf>
    <xf numFmtId="0" fontId="36" fillId="0" borderId="26" xfId="0" applyFont="1" applyBorder="1" applyAlignment="1">
      <alignment horizontal="justify" vertical="center" wrapText="1"/>
    </xf>
    <xf numFmtId="0" fontId="36" fillId="0" borderId="54" xfId="0" applyFont="1" applyBorder="1" applyAlignment="1">
      <alignment horizontal="justify" vertical="center" wrapText="1"/>
    </xf>
    <xf numFmtId="164" fontId="49" fillId="0" borderId="53" xfId="1" applyNumberFormat="1" applyFont="1" applyFill="1" applyBorder="1" applyAlignment="1">
      <alignment horizontal="center" vertical="center"/>
    </xf>
    <xf numFmtId="164" fontId="49" fillId="0" borderId="26" xfId="1" applyNumberFormat="1" applyFont="1" applyFill="1" applyBorder="1" applyAlignment="1">
      <alignment horizontal="center" vertical="center"/>
    </xf>
    <xf numFmtId="164" fontId="49" fillId="0" borderId="54" xfId="1" applyNumberFormat="1" applyFont="1" applyFill="1" applyBorder="1" applyAlignment="1">
      <alignment horizontal="center" vertical="center"/>
    </xf>
    <xf numFmtId="0" fontId="49" fillId="0" borderId="53" xfId="0" applyFont="1" applyBorder="1" applyAlignment="1">
      <alignment horizontal="center" vertical="center"/>
    </xf>
    <xf numFmtId="0" fontId="49" fillId="0" borderId="21" xfId="0" applyFont="1" applyBorder="1" applyAlignment="1">
      <alignment horizontal="center" vertical="center"/>
    </xf>
    <xf numFmtId="9" fontId="49" fillId="0" borderId="28" xfId="0" applyNumberFormat="1" applyFont="1" applyBorder="1" applyAlignment="1">
      <alignment horizontal="center" vertical="center"/>
    </xf>
    <xf numFmtId="9" fontId="49" fillId="0" borderId="53" xfId="0" applyNumberFormat="1" applyFont="1" applyBorder="1" applyAlignment="1">
      <alignment horizontal="center" vertical="center" wrapText="1"/>
    </xf>
    <xf numFmtId="0" fontId="49" fillId="0" borderId="21" xfId="0" applyFont="1" applyBorder="1" applyAlignment="1">
      <alignment horizontal="center" vertical="center" wrapText="1"/>
    </xf>
    <xf numFmtId="0" fontId="36" fillId="0" borderId="53" xfId="0" applyFont="1" applyBorder="1" applyAlignment="1" applyProtection="1">
      <alignment horizontal="center" vertical="center"/>
      <protection locked="0"/>
    </xf>
    <xf numFmtId="44" fontId="36" fillId="0" borderId="4" xfId="1" applyFont="1" applyBorder="1" applyAlignment="1" applyProtection="1">
      <alignment horizontal="center"/>
      <protection locked="0"/>
    </xf>
    <xf numFmtId="0" fontId="36" fillId="0" borderId="53" xfId="0" applyFont="1" applyBorder="1" applyAlignment="1" applyProtection="1">
      <alignment horizontal="justify" wrapText="1"/>
      <protection locked="0"/>
    </xf>
    <xf numFmtId="0" fontId="36" fillId="0" borderId="26" xfId="0" applyFont="1" applyBorder="1" applyAlignment="1" applyProtection="1">
      <alignment horizontal="justify"/>
      <protection locked="0"/>
    </xf>
    <xf numFmtId="0" fontId="36" fillId="0" borderId="21" xfId="0" applyFont="1" applyBorder="1" applyAlignment="1" applyProtection="1">
      <alignment horizontal="justify"/>
      <protection locked="0"/>
    </xf>
    <xf numFmtId="164" fontId="49" fillId="0" borderId="21" xfId="1" applyNumberFormat="1" applyFont="1" applyFill="1" applyBorder="1" applyAlignment="1">
      <alignment horizontal="center" vertical="center"/>
    </xf>
    <xf numFmtId="9" fontId="36" fillId="0" borderId="53" xfId="2" applyFont="1" applyBorder="1" applyAlignment="1" applyProtection="1">
      <alignment horizontal="center"/>
      <protection locked="0"/>
    </xf>
    <xf numFmtId="9" fontId="36" fillId="0" borderId="26" xfId="2" applyFont="1" applyBorder="1" applyAlignment="1" applyProtection="1">
      <alignment horizontal="center"/>
      <protection locked="0"/>
    </xf>
    <xf numFmtId="9" fontId="36" fillId="0" borderId="21" xfId="2" applyFont="1" applyBorder="1" applyAlignment="1" applyProtection="1">
      <alignment horizontal="center"/>
      <protection locked="0"/>
    </xf>
    <xf numFmtId="0" fontId="36" fillId="0" borderId="28" xfId="0" applyFont="1" applyBorder="1" applyAlignment="1">
      <alignment horizontal="justify" vertical="center" wrapText="1"/>
    </xf>
    <xf numFmtId="164" fontId="49" fillId="0" borderId="28" xfId="1" applyNumberFormat="1" applyFont="1" applyFill="1" applyBorder="1" applyAlignment="1">
      <alignment horizontal="center" vertical="center"/>
    </xf>
    <xf numFmtId="44" fontId="36" fillId="0" borderId="28" xfId="1" applyFont="1" applyFill="1" applyBorder="1" applyAlignment="1" applyProtection="1">
      <alignment horizontal="center" vertical="center"/>
      <protection locked="0"/>
    </xf>
    <xf numFmtId="44" fontId="36" fillId="0" borderId="26" xfId="1" applyFont="1" applyFill="1" applyBorder="1" applyAlignment="1" applyProtection="1">
      <alignment horizontal="center" vertical="center"/>
      <protection locked="0"/>
    </xf>
    <xf numFmtId="44" fontId="36" fillId="0" borderId="54" xfId="1" applyFont="1" applyFill="1" applyBorder="1" applyAlignment="1" applyProtection="1">
      <alignment horizontal="center" vertical="center"/>
      <protection locked="0"/>
    </xf>
    <xf numFmtId="0" fontId="49" fillId="0" borderId="17" xfId="0" applyFont="1" applyBorder="1" applyAlignment="1">
      <alignment horizontal="justify" vertical="center" wrapText="1"/>
    </xf>
    <xf numFmtId="9" fontId="49" fillId="0" borderId="17" xfId="0" applyNumberFormat="1" applyFont="1" applyBorder="1" applyAlignment="1">
      <alignment horizontal="center" vertical="center"/>
    </xf>
    <xf numFmtId="0" fontId="49" fillId="0" borderId="4" xfId="0" applyFont="1" applyBorder="1" applyAlignment="1">
      <alignment horizontal="center" vertical="center"/>
    </xf>
    <xf numFmtId="0" fontId="49" fillId="0" borderId="11" xfId="0" applyFont="1" applyBorder="1" applyAlignment="1">
      <alignment horizontal="center" vertical="center"/>
    </xf>
    <xf numFmtId="9" fontId="36" fillId="0" borderId="17" xfId="0" applyNumberFormat="1" applyFont="1" applyBorder="1" applyAlignment="1">
      <alignment horizontal="center" vertical="center" wrapText="1"/>
    </xf>
    <xf numFmtId="9" fontId="36" fillId="0" borderId="17" xfId="2" applyFont="1" applyFill="1" applyBorder="1" applyAlignment="1" applyProtection="1">
      <alignment horizontal="center" vertical="center"/>
      <protection locked="0"/>
    </xf>
    <xf numFmtId="9" fontId="36" fillId="0" borderId="11" xfId="2" applyFont="1" applyFill="1" applyBorder="1" applyAlignment="1" applyProtection="1">
      <alignment horizontal="center" vertical="center"/>
      <protection locked="0"/>
    </xf>
    <xf numFmtId="0" fontId="36" fillId="0" borderId="11" xfId="0" applyFont="1" applyBorder="1" applyAlignment="1">
      <alignment horizontal="justify" vertical="center" wrapText="1"/>
    </xf>
    <xf numFmtId="164" fontId="49" fillId="0" borderId="17" xfId="1" applyNumberFormat="1" applyFont="1" applyFill="1" applyBorder="1" applyAlignment="1">
      <alignment horizontal="center" vertical="center"/>
    </xf>
    <xf numFmtId="164" fontId="49" fillId="0" borderId="4" xfId="1" applyNumberFormat="1" applyFont="1" applyFill="1" applyBorder="1" applyAlignment="1">
      <alignment horizontal="center" vertical="center"/>
    </xf>
    <xf numFmtId="164" fontId="49" fillId="0" borderId="11" xfId="1" applyNumberFormat="1" applyFont="1" applyFill="1" applyBorder="1" applyAlignment="1">
      <alignment horizontal="center" vertical="center"/>
    </xf>
    <xf numFmtId="44" fontId="36" fillId="0" borderId="11" xfId="1" applyFont="1" applyFill="1" applyBorder="1" applyAlignment="1" applyProtection="1">
      <alignment horizontal="center" vertical="center"/>
      <protection locked="0"/>
    </xf>
    <xf numFmtId="0" fontId="49" fillId="0" borderId="17" xfId="0" applyFont="1" applyBorder="1" applyAlignment="1">
      <alignment horizontal="center" vertical="center" wrapText="1"/>
    </xf>
    <xf numFmtId="0" fontId="0" fillId="0" borderId="4" xfId="0" applyBorder="1" applyAlignment="1">
      <alignment horizontal="center"/>
    </xf>
    <xf numFmtId="0" fontId="0" fillId="0" borderId="20" xfId="0" applyBorder="1" applyAlignment="1">
      <alignment horizontal="center"/>
    </xf>
    <xf numFmtId="0" fontId="6" fillId="0" borderId="16" xfId="0" applyFont="1" applyBorder="1" applyAlignment="1">
      <alignment horizontal="center" vertical="center"/>
    </xf>
    <xf numFmtId="0" fontId="6" fillId="0" borderId="59" xfId="0" applyFont="1" applyBorder="1" applyAlignment="1">
      <alignment horizontal="center" vertical="center"/>
    </xf>
    <xf numFmtId="0" fontId="0" fillId="0" borderId="17" xfId="0" applyBorder="1" applyAlignment="1">
      <alignment horizontal="justify" vertical="center" wrapText="1"/>
    </xf>
    <xf numFmtId="0" fontId="0" fillId="0" borderId="4" xfId="0" applyBorder="1" applyAlignment="1">
      <alignment horizontal="justify" vertical="center" wrapText="1"/>
    </xf>
    <xf numFmtId="0" fontId="6" fillId="0" borderId="10" xfId="0" applyFont="1" applyBorder="1" applyAlignment="1">
      <alignment horizontal="center"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justify"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23" fillId="0" borderId="4" xfId="0" applyFont="1" applyBorder="1" applyAlignment="1">
      <alignment horizontal="left" vertical="center" wrapText="1"/>
    </xf>
    <xf numFmtId="9" fontId="0" fillId="0" borderId="4" xfId="2" applyFont="1" applyFill="1" applyBorder="1" applyAlignment="1">
      <alignment horizontal="center" vertical="center"/>
    </xf>
    <xf numFmtId="0" fontId="0" fillId="0" borderId="4" xfId="2" applyNumberFormat="1" applyFont="1" applyFill="1" applyBorder="1" applyAlignment="1">
      <alignment horizontal="center" vertical="center"/>
    </xf>
    <xf numFmtId="0" fontId="0" fillId="0" borderId="18" xfId="0" applyBorder="1" applyAlignment="1">
      <alignment horizontal="center"/>
    </xf>
    <xf numFmtId="9" fontId="0" fillId="0" borderId="4" xfId="0" applyNumberFormat="1" applyBorder="1" applyAlignment="1">
      <alignment horizontal="center" vertical="center"/>
    </xf>
    <xf numFmtId="0" fontId="0" fillId="0" borderId="4" xfId="0" applyBorder="1" applyAlignment="1">
      <alignment horizontal="left" vertical="center" wrapText="1"/>
    </xf>
    <xf numFmtId="164" fontId="0" fillId="0" borderId="4" xfId="1" applyNumberFormat="1" applyFont="1" applyFill="1" applyBorder="1" applyAlignment="1">
      <alignment horizontal="center"/>
    </xf>
    <xf numFmtId="0" fontId="0" fillId="0" borderId="4" xfId="2" applyNumberFormat="1" applyFont="1" applyBorder="1" applyAlignment="1" applyProtection="1">
      <alignment horizontal="center" vertical="center"/>
    </xf>
    <xf numFmtId="0" fontId="21" fillId="0" borderId="4" xfId="0" applyFont="1" applyBorder="1" applyAlignment="1">
      <alignment horizontal="center" vertical="center"/>
    </xf>
    <xf numFmtId="0" fontId="14" fillId="0" borderId="4" xfId="0" applyFont="1" applyBorder="1" applyAlignment="1">
      <alignment horizontal="center" vertical="center"/>
    </xf>
    <xf numFmtId="164" fontId="0" fillId="0" borderId="4" xfId="1" applyNumberFormat="1" applyFont="1" applyFill="1" applyBorder="1" applyAlignment="1">
      <alignment horizontal="center" vertical="center"/>
    </xf>
    <xf numFmtId="0" fontId="0" fillId="0" borderId="17" xfId="0" applyBorder="1" applyAlignment="1">
      <alignment horizontal="left" vertical="center" wrapText="1"/>
    </xf>
    <xf numFmtId="9" fontId="0" fillId="0" borderId="17" xfId="2" applyFont="1" applyFill="1" applyBorder="1" applyAlignment="1">
      <alignment horizontal="center" vertical="center"/>
    </xf>
    <xf numFmtId="164" fontId="0" fillId="0" borderId="17" xfId="1" applyNumberFormat="1" applyFont="1" applyFill="1" applyBorder="1" applyAlignment="1">
      <alignment horizontal="center"/>
    </xf>
    <xf numFmtId="0" fontId="0" fillId="0" borderId="17" xfId="0" applyBorder="1" applyAlignment="1">
      <alignment horizontal="center"/>
    </xf>
    <xf numFmtId="0" fontId="0" fillId="0" borderId="17" xfId="2" applyNumberFormat="1" applyFont="1" applyBorder="1" applyAlignment="1" applyProtection="1">
      <alignment horizontal="center" vertical="center"/>
    </xf>
    <xf numFmtId="9" fontId="0" fillId="0" borderId="17" xfId="0" applyNumberFormat="1" applyBorder="1" applyAlignment="1">
      <alignment horizontal="center" vertical="center"/>
    </xf>
    <xf numFmtId="0" fontId="14" fillId="0" borderId="17"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7" fillId="2" borderId="2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1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14" fillId="4" borderId="25"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7" fillId="2" borderId="4" xfId="0" applyFont="1" applyFill="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6" xfId="0" applyFont="1" applyBorder="1" applyAlignment="1" applyProtection="1">
      <alignment horizontal="left"/>
      <protection locked="0"/>
    </xf>
    <xf numFmtId="9" fontId="7" fillId="2" borderId="4" xfId="0" applyNumberFormat="1" applyFont="1" applyFill="1" applyBorder="1" applyAlignment="1" applyProtection="1">
      <alignment horizontal="left"/>
      <protection locked="0"/>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2" borderId="17"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62"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28"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4" borderId="38" xfId="0" applyFont="1" applyFill="1" applyBorder="1" applyAlignment="1" applyProtection="1">
      <alignment horizontal="center" vertical="center" wrapText="1"/>
      <protection locked="0"/>
    </xf>
    <xf numFmtId="0" fontId="14" fillId="4" borderId="37" xfId="0" applyFont="1" applyFill="1" applyBorder="1" applyAlignment="1" applyProtection="1">
      <alignment horizontal="center" vertical="center" wrapText="1"/>
      <protection locked="0"/>
    </xf>
    <xf numFmtId="0" fontId="14" fillId="4" borderId="39" xfId="0" applyFont="1" applyFill="1" applyBorder="1" applyAlignment="1" applyProtection="1">
      <alignment horizontal="center" vertical="center" wrapText="1"/>
      <protection locked="0"/>
    </xf>
    <xf numFmtId="0" fontId="14" fillId="4" borderId="26" xfId="0" applyFont="1" applyFill="1" applyBorder="1" applyAlignment="1" applyProtection="1">
      <alignment horizontal="center" vertical="center" wrapText="1"/>
      <protection locked="0"/>
    </xf>
    <xf numFmtId="0" fontId="14" fillId="4" borderId="41"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 vertical="center" wrapText="1"/>
      <protection locked="0"/>
    </xf>
    <xf numFmtId="0" fontId="14" fillId="4" borderId="40" xfId="0" applyFont="1" applyFill="1" applyBorder="1" applyAlignment="1" applyProtection="1">
      <alignment horizontal="center" vertical="center" wrapText="1"/>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0" fillId="0" borderId="17"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11" xfId="0" applyBorder="1" applyAlignment="1" applyProtection="1">
      <alignment horizontal="justify" vertical="center" wrapText="1"/>
      <protection locked="0"/>
    </xf>
    <xf numFmtId="0" fontId="11" fillId="2" borderId="63" xfId="0" applyFont="1" applyFill="1" applyBorder="1" applyAlignment="1" applyProtection="1">
      <alignment horizontal="center" vertical="center" wrapText="1"/>
      <protection locked="0"/>
    </xf>
    <xf numFmtId="0" fontId="6" fillId="0" borderId="16" xfId="0" applyFont="1" applyBorder="1" applyAlignment="1" applyProtection="1">
      <alignment horizontal="center" vertical="center"/>
      <protection locked="0"/>
    </xf>
    <xf numFmtId="0" fontId="12" fillId="4" borderId="19"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21"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4" fillId="0" borderId="11" xfId="0" applyFont="1" applyBorder="1" applyAlignment="1">
      <alignment horizontal="center" vertical="center"/>
    </xf>
    <xf numFmtId="0" fontId="0" fillId="0" borderId="4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9" xfId="0" applyBorder="1" applyAlignment="1" applyProtection="1">
      <alignment horizontal="left" wrapText="1"/>
      <protection locked="0"/>
    </xf>
    <xf numFmtId="2" fontId="36" fillId="0" borderId="4" xfId="0" applyNumberFormat="1" applyFont="1" applyBorder="1" applyAlignment="1" applyProtection="1">
      <alignment horizontal="center" vertical="center"/>
      <protection locked="0"/>
    </xf>
    <xf numFmtId="0" fontId="36" fillId="0" borderId="11" xfId="0" applyFont="1" applyBorder="1" applyAlignment="1" applyProtection="1">
      <alignment horizontal="center"/>
      <protection locked="0"/>
    </xf>
    <xf numFmtId="0" fontId="36" fillId="0" borderId="18"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protection locked="0"/>
    </xf>
    <xf numFmtId="164" fontId="36" fillId="0" borderId="4" xfId="1" applyNumberFormat="1" applyFont="1" applyFill="1" applyBorder="1" applyAlignment="1" applyProtection="1">
      <alignment horizontal="center"/>
      <protection locked="0"/>
    </xf>
    <xf numFmtId="0" fontId="36" fillId="0" borderId="53" xfId="2" applyNumberFormat="1" applyFont="1" applyFill="1" applyBorder="1" applyAlignment="1" applyProtection="1">
      <alignment horizontal="center" vertical="center"/>
      <protection locked="0"/>
    </xf>
    <xf numFmtId="0" fontId="36" fillId="0" borderId="54" xfId="2" applyNumberFormat="1" applyFont="1" applyFill="1" applyBorder="1" applyAlignment="1" applyProtection="1">
      <alignment horizontal="center" vertical="center"/>
      <protection locked="0"/>
    </xf>
    <xf numFmtId="0" fontId="36" fillId="0" borderId="20" xfId="0" applyFont="1" applyBorder="1" applyAlignment="1" applyProtection="1">
      <alignment horizontal="left" vertical="center" wrapText="1"/>
      <protection locked="0"/>
    </xf>
    <xf numFmtId="0" fontId="36" fillId="0" borderId="17" xfId="0" applyFont="1" applyBorder="1" applyAlignment="1" applyProtection="1">
      <alignment horizontal="center" vertical="center"/>
      <protection locked="0"/>
    </xf>
    <xf numFmtId="0" fontId="36" fillId="0" borderId="4" xfId="0" applyFont="1" applyBorder="1" applyAlignment="1" applyProtection="1">
      <alignment horizontal="left" vertical="center"/>
      <protection locked="0"/>
    </xf>
    <xf numFmtId="1" fontId="36" fillId="0" borderId="17" xfId="2" applyNumberFormat="1" applyFont="1" applyFill="1" applyBorder="1" applyAlignment="1" applyProtection="1">
      <alignment horizontal="center" vertical="center"/>
      <protection locked="0"/>
    </xf>
    <xf numFmtId="164" fontId="36" fillId="0" borderId="17" xfId="1" applyNumberFormat="1" applyFont="1" applyFill="1" applyBorder="1" applyAlignment="1" applyProtection="1">
      <alignment horizontal="center" vertical="center"/>
      <protection locked="0"/>
    </xf>
    <xf numFmtId="0" fontId="15" fillId="0" borderId="28"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1" fontId="22" fillId="0" borderId="4" xfId="2" applyNumberFormat="1" applyFont="1" applyFill="1" applyBorder="1" applyAlignment="1" applyProtection="1">
      <alignment horizontal="center" vertical="center"/>
      <protection locked="0"/>
    </xf>
    <xf numFmtId="0" fontId="49" fillId="6" borderId="4" xfId="2" applyNumberFormat="1" applyFont="1" applyFill="1" applyBorder="1" applyAlignment="1" applyProtection="1">
      <alignment horizontal="center" vertical="center"/>
    </xf>
    <xf numFmtId="9" fontId="49" fillId="6" borderId="4" xfId="0" applyNumberFormat="1" applyFont="1" applyFill="1" applyBorder="1" applyAlignment="1">
      <alignment horizontal="center" vertical="center"/>
    </xf>
    <xf numFmtId="0" fontId="49" fillId="6" borderId="4" xfId="2" applyNumberFormat="1"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center" vertical="center" wrapText="1"/>
      <protection locked="0"/>
    </xf>
    <xf numFmtId="0" fontId="49" fillId="6" borderId="4" xfId="2" applyNumberFormat="1" applyFont="1" applyFill="1" applyBorder="1" applyAlignment="1" applyProtection="1">
      <alignment horizontal="center" vertical="center" wrapText="1"/>
      <protection locked="0"/>
    </xf>
    <xf numFmtId="0" fontId="50" fillId="6" borderId="4" xfId="0" applyFont="1" applyFill="1" applyBorder="1" applyAlignment="1">
      <alignment horizontal="center" vertical="center"/>
    </xf>
    <xf numFmtId="0" fontId="0" fillId="0" borderId="26" xfId="0" applyBorder="1" applyAlignment="1" applyProtection="1">
      <alignment horizontal="center" vertical="center" wrapText="1"/>
      <protection locked="0"/>
    </xf>
    <xf numFmtId="0" fontId="49" fillId="6" borderId="20"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49" fillId="6" borderId="19" xfId="0" applyFont="1" applyFill="1" applyBorder="1" applyAlignment="1" applyProtection="1">
      <alignment horizontal="center" vertical="center" wrapText="1"/>
      <protection locked="0"/>
    </xf>
    <xf numFmtId="9" fontId="49" fillId="6" borderId="4" xfId="2" applyFont="1" applyFill="1" applyBorder="1" applyAlignment="1" applyProtection="1">
      <alignment horizontal="center" vertical="center"/>
    </xf>
    <xf numFmtId="0" fontId="49" fillId="6" borderId="11" xfId="2" applyNumberFormat="1" applyFont="1" applyFill="1" applyBorder="1" applyAlignment="1" applyProtection="1">
      <alignment horizontal="center" vertical="center"/>
    </xf>
    <xf numFmtId="9" fontId="49" fillId="6" borderId="4" xfId="0" applyNumberFormat="1"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49" fillId="6" borderId="17" xfId="0" applyFont="1" applyFill="1" applyBorder="1" applyAlignment="1" applyProtection="1">
      <alignment horizontal="center" vertical="center" wrapText="1"/>
      <protection locked="0"/>
    </xf>
    <xf numFmtId="0" fontId="49" fillId="6" borderId="17" xfId="2" applyNumberFormat="1" applyFont="1" applyFill="1" applyBorder="1" applyAlignment="1" applyProtection="1">
      <alignment horizontal="center" vertical="center"/>
      <protection locked="0"/>
    </xf>
    <xf numFmtId="0" fontId="50" fillId="6" borderId="17" xfId="0" applyFont="1" applyFill="1" applyBorder="1" applyAlignment="1">
      <alignment horizontal="center" vertical="center"/>
    </xf>
    <xf numFmtId="0" fontId="49" fillId="6" borderId="18" xfId="0" applyFont="1" applyFill="1" applyBorder="1" applyAlignment="1" applyProtection="1">
      <alignment horizontal="center" vertical="center" wrapText="1"/>
      <protection locked="0"/>
    </xf>
    <xf numFmtId="9" fontId="49" fillId="6" borderId="17" xfId="2" applyFont="1" applyFill="1" applyBorder="1" applyAlignment="1" applyProtection="1">
      <alignment horizontal="center" vertical="center"/>
      <protection locked="0"/>
    </xf>
    <xf numFmtId="9" fontId="49" fillId="6" borderId="4" xfId="2" applyFont="1" applyFill="1" applyBorder="1" applyAlignment="1" applyProtection="1">
      <alignment horizontal="center" vertical="center"/>
      <protection locked="0"/>
    </xf>
    <xf numFmtId="0" fontId="49" fillId="6" borderId="17" xfId="2" applyNumberFormat="1" applyFont="1" applyFill="1" applyBorder="1" applyAlignment="1" applyProtection="1">
      <alignment horizontal="center" vertical="center"/>
    </xf>
    <xf numFmtId="9" fontId="49" fillId="6" borderId="17" xfId="0" applyNumberFormat="1" applyFont="1" applyFill="1" applyBorder="1" applyAlignment="1">
      <alignment horizontal="center" vertical="center"/>
    </xf>
    <xf numFmtId="0" fontId="50" fillId="6" borderId="16" xfId="0" applyFont="1" applyFill="1" applyBorder="1" applyAlignment="1" applyProtection="1">
      <alignment horizontal="center" vertical="center"/>
      <protection locked="0"/>
    </xf>
    <xf numFmtId="0" fontId="50" fillId="6" borderId="59" xfId="0" applyFont="1" applyFill="1" applyBorder="1" applyAlignment="1" applyProtection="1">
      <alignment horizontal="center" vertical="center"/>
      <protection locked="0"/>
    </xf>
    <xf numFmtId="0" fontId="50" fillId="6" borderId="10" xfId="0" applyFont="1" applyFill="1" applyBorder="1" applyAlignment="1" applyProtection="1">
      <alignment horizontal="center" vertical="center"/>
      <protection locked="0"/>
    </xf>
    <xf numFmtId="0" fontId="10" fillId="0" borderId="4" xfId="0" applyFont="1" applyBorder="1" applyAlignment="1" applyProtection="1">
      <alignment horizont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2" borderId="4" xfId="0" applyFont="1" applyFill="1" applyBorder="1" applyAlignment="1" applyProtection="1">
      <alignment horizontal="left"/>
      <protection locked="0"/>
    </xf>
    <xf numFmtId="0" fontId="15" fillId="0" borderId="64" xfId="0" applyFont="1" applyBorder="1" applyAlignment="1" applyProtection="1">
      <alignment horizontal="left"/>
      <protection locked="0"/>
    </xf>
    <xf numFmtId="0" fontId="15" fillId="0" borderId="35" xfId="0" applyFont="1" applyBorder="1" applyAlignment="1" applyProtection="1">
      <alignment horizontal="left"/>
      <protection locked="0"/>
    </xf>
    <xf numFmtId="0" fontId="15" fillId="0" borderId="49" xfId="0" applyFont="1" applyBorder="1" applyAlignment="1" applyProtection="1">
      <alignment horizontal="left"/>
      <protection locked="0"/>
    </xf>
    <xf numFmtId="0" fontId="15" fillId="2" borderId="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36" fillId="0" borderId="23" xfId="0" applyFont="1" applyBorder="1" applyAlignment="1" applyProtection="1">
      <alignment horizontal="justify" vertical="center" wrapText="1"/>
      <protection locked="0"/>
    </xf>
    <xf numFmtId="0" fontId="36" fillId="0" borderId="6" xfId="0" applyFont="1" applyBorder="1" applyAlignment="1" applyProtection="1">
      <alignment horizontal="justify" vertical="center" wrapText="1"/>
      <protection locked="0"/>
    </xf>
    <xf numFmtId="0" fontId="26" fillId="0" borderId="3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36" fillId="0" borderId="3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29" fillId="0" borderId="4" xfId="2" applyNumberFormat="1" applyFont="1" applyFill="1" applyBorder="1" applyAlignment="1" applyProtection="1">
      <alignment horizontal="center" vertical="center"/>
      <protection locked="0"/>
    </xf>
    <xf numFmtId="0" fontId="33" fillId="0" borderId="4" xfId="0" applyFont="1" applyBorder="1" applyAlignment="1" applyProtection="1">
      <alignment horizontal="center" vertical="center" wrapText="1"/>
      <protection locked="0"/>
    </xf>
    <xf numFmtId="164" fontId="29" fillId="0" borderId="4" xfId="1" applyNumberFormat="1" applyFont="1" applyFill="1" applyBorder="1" applyAlignment="1" applyProtection="1">
      <alignment horizontal="center" vertical="center"/>
      <protection locked="0"/>
    </xf>
    <xf numFmtId="164" fontId="33" fillId="0" borderId="4" xfId="1" applyNumberFormat="1" applyFont="1" applyFill="1" applyBorder="1" applyAlignment="1" applyProtection="1">
      <alignment horizontal="center" vertical="center"/>
      <protection locked="0"/>
    </xf>
    <xf numFmtId="1" fontId="22" fillId="0" borderId="53" xfId="2" applyNumberFormat="1" applyFont="1" applyFill="1" applyBorder="1" applyAlignment="1" applyProtection="1">
      <alignment horizontal="center" vertical="center"/>
      <protection locked="0"/>
    </xf>
    <xf numFmtId="1" fontId="22" fillId="0" borderId="26" xfId="2" applyNumberFormat="1" applyFont="1" applyFill="1" applyBorder="1" applyAlignment="1" applyProtection="1">
      <alignment horizontal="center" vertical="center"/>
      <protection locked="0"/>
    </xf>
    <xf numFmtId="0" fontId="0" fillId="0" borderId="20" xfId="0" applyBorder="1" applyAlignment="1" applyProtection="1">
      <alignment horizontal="center" wrapText="1"/>
      <protection locked="0"/>
    </xf>
    <xf numFmtId="0" fontId="29" fillId="0" borderId="4" xfId="2" applyNumberFormat="1" applyFont="1" applyBorder="1" applyAlignment="1" applyProtection="1">
      <alignment horizontal="center" vertical="center"/>
    </xf>
    <xf numFmtId="9" fontId="29" fillId="0" borderId="4" xfId="0" applyNumberFormat="1" applyFont="1" applyBorder="1" applyAlignment="1">
      <alignment horizontal="center" vertical="center"/>
    </xf>
    <xf numFmtId="9"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wrapText="1"/>
      <protection locked="0"/>
    </xf>
    <xf numFmtId="0" fontId="29" fillId="6" borderId="4" xfId="0" applyFont="1" applyFill="1" applyBorder="1" applyAlignment="1" applyProtection="1">
      <alignment horizontal="center" vertical="center" wrapText="1"/>
      <protection locked="0"/>
    </xf>
    <xf numFmtId="0" fontId="29" fillId="0" borderId="4" xfId="0" applyFont="1" applyBorder="1" applyAlignment="1" applyProtection="1">
      <alignment horizontal="left" vertical="center" wrapText="1"/>
      <protection locked="0"/>
    </xf>
    <xf numFmtId="1" fontId="22" fillId="0" borderId="54" xfId="2" applyNumberFormat="1" applyFont="1" applyFill="1" applyBorder="1" applyAlignment="1" applyProtection="1">
      <alignment horizontal="center" vertical="center"/>
      <protection locked="0"/>
    </xf>
    <xf numFmtId="0" fontId="14" fillId="0" borderId="53" xfId="0" applyFont="1" applyBorder="1" applyAlignment="1">
      <alignment horizontal="center" vertical="center"/>
    </xf>
    <xf numFmtId="0" fontId="14" fillId="0" borderId="26" xfId="0" applyFont="1" applyBorder="1" applyAlignment="1">
      <alignment horizontal="center" vertical="center"/>
    </xf>
    <xf numFmtId="0" fontId="14" fillId="0" borderId="54" xfId="0" applyFont="1" applyBorder="1" applyAlignment="1">
      <alignment horizontal="center" vertical="center"/>
    </xf>
    <xf numFmtId="9"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9" fillId="0" borderId="53" xfId="2" applyNumberFormat="1" applyFont="1" applyBorder="1" applyAlignment="1" applyProtection="1">
      <alignment horizontal="center" vertical="center"/>
    </xf>
    <xf numFmtId="0" fontId="29" fillId="0" borderId="26" xfId="2" applyNumberFormat="1" applyFont="1" applyBorder="1" applyAlignment="1" applyProtection="1">
      <alignment horizontal="center" vertical="center"/>
    </xf>
    <xf numFmtId="0" fontId="29" fillId="0" borderId="54" xfId="2" applyNumberFormat="1" applyFont="1" applyBorder="1" applyAlignment="1" applyProtection="1">
      <alignment horizontal="center" vertical="center"/>
    </xf>
    <xf numFmtId="0" fontId="0" fillId="0" borderId="20" xfId="0" applyBorder="1" applyAlignment="1" applyProtection="1">
      <alignment horizontal="center" vertical="center" wrapText="1"/>
      <protection locked="0"/>
    </xf>
    <xf numFmtId="0" fontId="29" fillId="0" borderId="4" xfId="0"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33" fillId="6" borderId="4" xfId="0" applyFont="1" applyFill="1" applyBorder="1" applyAlignment="1" applyProtection="1">
      <alignment horizontal="center" vertical="center" wrapText="1"/>
      <protection locked="0"/>
    </xf>
    <xf numFmtId="0" fontId="29" fillId="0" borderId="17" xfId="2" applyNumberFormat="1" applyFont="1" applyBorder="1" applyAlignment="1" applyProtection="1">
      <alignment horizontal="center" vertical="center"/>
    </xf>
    <xf numFmtId="9" fontId="29" fillId="0" borderId="17" xfId="0" applyNumberFormat="1" applyFont="1" applyBorder="1" applyAlignment="1">
      <alignment horizontal="center" vertical="center"/>
    </xf>
    <xf numFmtId="9" fontId="0" fillId="0" borderId="17" xfId="0" applyNumberFormat="1"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29" fillId="6" borderId="17" xfId="0" applyFont="1" applyFill="1" applyBorder="1" applyAlignment="1" applyProtection="1">
      <alignment horizontal="center" vertical="center" wrapText="1"/>
      <protection locked="0"/>
    </xf>
    <xf numFmtId="0" fontId="29" fillId="0" borderId="17" xfId="2" applyNumberFormat="1" applyFont="1" applyFill="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29" fillId="0" borderId="11" xfId="2" applyNumberFormat="1" applyFont="1" applyBorder="1" applyAlignment="1" applyProtection="1">
      <alignment horizontal="center" vertical="center"/>
    </xf>
    <xf numFmtId="9" fontId="29" fillId="0" borderId="11" xfId="0" applyNumberFormat="1" applyFont="1" applyBorder="1" applyAlignment="1">
      <alignment horizontal="center" vertical="center"/>
    </xf>
    <xf numFmtId="0" fontId="0" fillId="0" borderId="11" xfId="0" applyBorder="1" applyAlignment="1" applyProtection="1">
      <alignment horizontal="center"/>
      <protection locked="0"/>
    </xf>
    <xf numFmtId="0" fontId="0" fillId="0" borderId="1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49" fillId="0" borderId="3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0" xfId="0" applyFont="1" applyAlignment="1">
      <alignment horizontal="center" vertical="center" wrapText="1"/>
    </xf>
    <xf numFmtId="0" fontId="29" fillId="6" borderId="11" xfId="0" applyFont="1" applyFill="1" applyBorder="1" applyAlignment="1" applyProtection="1">
      <alignment horizontal="center" vertical="center" wrapText="1"/>
      <protection locked="0"/>
    </xf>
    <xf numFmtId="0" fontId="29" fillId="0" borderId="11" xfId="2" applyNumberFormat="1" applyFont="1" applyFill="1" applyBorder="1" applyAlignment="1" applyProtection="1">
      <alignment horizontal="center" vertical="center"/>
      <protection locked="0"/>
    </xf>
    <xf numFmtId="0" fontId="33" fillId="0" borderId="11" xfId="0" applyFont="1" applyBorder="1" applyAlignment="1" applyProtection="1">
      <alignment horizontal="center" vertical="center" wrapText="1"/>
      <protection locked="0"/>
    </xf>
    <xf numFmtId="164" fontId="29" fillId="0" borderId="11" xfId="1" applyNumberFormat="1" applyFont="1" applyFill="1" applyBorder="1" applyAlignment="1" applyProtection="1">
      <alignment horizontal="center" vertical="center"/>
      <protection locked="0"/>
    </xf>
    <xf numFmtId="164" fontId="33" fillId="0" borderId="11" xfId="1" applyNumberFormat="1" applyFont="1" applyFill="1" applyBorder="1" applyAlignment="1" applyProtection="1">
      <alignment horizontal="center" vertical="center"/>
      <protection locked="0"/>
    </xf>
    <xf numFmtId="0" fontId="33" fillId="0" borderId="17" xfId="0" applyFont="1" applyBorder="1" applyAlignment="1" applyProtection="1">
      <alignment horizontal="center" vertical="center" wrapText="1"/>
      <protection locked="0"/>
    </xf>
    <xf numFmtId="164" fontId="29" fillId="0" borderId="17" xfId="1" applyNumberFormat="1" applyFont="1" applyFill="1" applyBorder="1" applyAlignment="1" applyProtection="1">
      <alignment horizontal="center" vertical="center"/>
      <protection locked="0"/>
    </xf>
    <xf numFmtId="0" fontId="22" fillId="0" borderId="53"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50" fillId="0" borderId="17"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53" xfId="0" applyFont="1" applyBorder="1" applyAlignment="1">
      <alignment horizontal="justify" vertical="center" wrapText="1"/>
    </xf>
    <xf numFmtId="0" fontId="15" fillId="2" borderId="32" xfId="0" applyFont="1" applyFill="1" applyBorder="1" applyAlignment="1" applyProtection="1">
      <alignment horizontal="center" vertical="center" wrapText="1"/>
      <protection locked="0"/>
    </xf>
    <xf numFmtId="0" fontId="15" fillId="2" borderId="6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40" fillId="0" borderId="55" xfId="0" applyFont="1" applyBorder="1" applyAlignment="1" applyProtection="1">
      <alignment horizontal="center" vertical="center"/>
      <protection locked="0"/>
    </xf>
    <xf numFmtId="0" fontId="15" fillId="2" borderId="24" xfId="0" applyFont="1" applyFill="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31" fillId="5" borderId="12" xfId="4" applyFont="1" applyFill="1" applyBorder="1" applyAlignment="1">
      <alignment horizontal="center" wrapText="1"/>
    </xf>
    <xf numFmtId="0" fontId="31" fillId="5" borderId="14" xfId="4" applyFont="1" applyFill="1" applyBorder="1" applyAlignment="1">
      <alignment horizontal="center" wrapText="1"/>
    </xf>
    <xf numFmtId="0" fontId="42" fillId="0" borderId="4" xfId="0" applyFont="1" applyBorder="1" applyAlignment="1">
      <alignment horizontal="left"/>
    </xf>
    <xf numFmtId="0" fontId="15" fillId="0" borderId="3" xfId="0" applyFont="1" applyBorder="1" applyAlignment="1" applyProtection="1">
      <alignment horizontal="center"/>
      <protection locked="0"/>
    </xf>
    <xf numFmtId="0" fontId="15" fillId="0" borderId="30"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21" fillId="4" borderId="7" xfId="0" applyFont="1" applyFill="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40" fillId="6" borderId="53" xfId="0" applyFont="1" applyFill="1" applyBorder="1" applyAlignment="1">
      <alignment horizontal="left" vertical="center" wrapText="1"/>
    </xf>
    <xf numFmtId="0" fontId="40" fillId="6" borderId="54" xfId="0" applyFont="1" applyFill="1" applyBorder="1" applyAlignment="1">
      <alignment horizontal="left" vertical="center" wrapText="1"/>
    </xf>
    <xf numFmtId="0" fontId="7" fillId="0" borderId="0" xfId="0" applyFont="1" applyAlignment="1">
      <alignment horizontal="left" wrapText="1"/>
    </xf>
    <xf numFmtId="0" fontId="8" fillId="0" borderId="0" xfId="0" applyFont="1" applyAlignment="1">
      <alignment horizontal="left" wrapText="1"/>
    </xf>
    <xf numFmtId="0" fontId="6" fillId="4" borderId="4" xfId="0" applyFont="1" applyFill="1" applyBorder="1" applyAlignment="1">
      <alignment horizontal="justify"/>
    </xf>
  </cellXfs>
  <cellStyles count="9">
    <cellStyle name="Bad" xfId="7" builtinId="27"/>
    <cellStyle name="Comma" xfId="3" builtinId="3"/>
    <cellStyle name="Currency" xfId="1" builtinId="4"/>
    <cellStyle name="Good" xfId="5" builtinId="26"/>
    <cellStyle name="Normal" xfId="0" builtinId="0"/>
    <cellStyle name="Normal 2" xfId="4" xr:uid="{00000000-0005-0000-0000-000005000000}"/>
    <cellStyle name="Normal 2 2" xfId="6" xr:uid="{00000000-0005-0000-0000-000006000000}"/>
    <cellStyle name="Normal 2 2 2" xfId="8" xr:uid="{1A0F4914-29B8-44AD-AF06-3293818A9833}"/>
    <cellStyle name="Percent" xfId="2" builtinId="5"/>
  </cellStyles>
  <dxfs count="129">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Abril-Junio</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17220641520634095"/>
          <c:y val="0.11827346547282469"/>
          <c:w val="0.80060893476049055"/>
          <c:h val="0.3905296962331708"/>
        </c:manualLayout>
      </c:layout>
      <c:barChart>
        <c:barDir val="col"/>
        <c:grouping val="clustered"/>
        <c:varyColors val="0"/>
        <c:ser>
          <c:idx val="0"/>
          <c:order val="0"/>
          <c:tx>
            <c:strRef>
              <c:f>'PLANTILLA RESUMEN'!$F$8</c:f>
              <c:strCache>
                <c:ptCount val="1"/>
                <c:pt idx="0">
                  <c:v>Nivel de Cumplimiento</c:v>
                </c:pt>
              </c:strCache>
            </c:strRef>
          </c:tx>
          <c:spPr>
            <a:solidFill>
              <a:schemeClr val="accent1"/>
            </a:solidFill>
            <a:ln>
              <a:noFill/>
            </a:ln>
            <a:effectLst/>
          </c:spPr>
          <c:invertIfNegative val="0"/>
          <c:cat>
            <c:strRef>
              <c:f>'PLANTILLA RESUMEN'!$E$9:$E$21</c:f>
              <c:strCache>
                <c:ptCount val="13"/>
                <c:pt idx="0">
                  <c:v>1.1. Detección de desviaciones en los planes, programas y proyectos institucionales</c:v>
                </c:pt>
                <c:pt idx="1">
                  <c:v>1.2. Transparencia y Rendición de Cuentas</c:v>
                </c:pt>
                <c:pt idx="2">
                  <c:v>1.3. Indicador SISMAP Actualizado</c:v>
                </c:pt>
                <c:pt idx="3">
                  <c:v>1.4. Fortalecimiento de la estructura organizativa</c:v>
                </c:pt>
                <c:pt idx="4">
                  <c:v>1.5. Sistema de Administración y Control Interno fortalecido</c:v>
                </c:pt>
                <c:pt idx="5">
                  <c:v>1.6. Sistema de Gestión Integrado Calidad, Antisoborno y Cumplimiento Normativo</c:v>
                </c:pt>
                <c:pt idx="6">
                  <c:v>1.7. Fortalecimiento de la Gestión Integral de Riesgos, de desastres y Cambios Climaticos</c:v>
                </c:pt>
                <c:pt idx="7">
                  <c:v>1.8. Fomento de la Cultura de Equidad de Genero</c:v>
                </c:pt>
                <c:pt idx="9">
                  <c:v>1.11. Fortalecimiento de la Identidad Institucional del Talento Humano</c:v>
                </c:pt>
                <c:pt idx="10">
                  <c:v>1.12. Mantenimiento Infraestructura fisica </c:v>
                </c:pt>
                <c:pt idx="11">
                  <c:v>1.13. Gestionar la infraestructura Tecnologica </c:v>
                </c:pt>
                <c:pt idx="12">
                  <c:v>1.14. Gestionar la seguridad física y tecnológica</c:v>
                </c:pt>
              </c:strCache>
            </c:strRef>
          </c:cat>
          <c:val>
            <c:numRef>
              <c:f>'PLANTILLA RESUMEN'!$F$9:$F$21</c:f>
              <c:numCache>
                <c:formatCode>0%</c:formatCode>
                <c:ptCount val="13"/>
                <c:pt idx="0">
                  <c:v>1</c:v>
                </c:pt>
                <c:pt idx="1">
                  <c:v>1</c:v>
                </c:pt>
                <c:pt idx="2">
                  <c:v>1</c:v>
                </c:pt>
                <c:pt idx="3">
                  <c:v>1</c:v>
                </c:pt>
                <c:pt idx="4">
                  <c:v>0.81333333333333335</c:v>
                </c:pt>
                <c:pt idx="5">
                  <c:v>1</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C590-4AB2-B65D-21BD215683E9}"/>
            </c:ext>
          </c:extLst>
        </c:ser>
        <c:dLbls>
          <c:showLegendKey val="0"/>
          <c:showVal val="0"/>
          <c:showCatName val="0"/>
          <c:showSerName val="0"/>
          <c:showPercent val="0"/>
          <c:showBubbleSize val="0"/>
        </c:dLbls>
        <c:gapWidth val="150"/>
        <c:axId val="488182472"/>
        <c:axId val="488182864"/>
      </c:barChart>
      <c:catAx>
        <c:axId val="48818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488182864"/>
        <c:crosses val="autoZero"/>
        <c:auto val="1"/>
        <c:lblAlgn val="ctr"/>
        <c:lblOffset val="100"/>
        <c:noMultiLvlLbl val="0"/>
      </c:catAx>
      <c:valAx>
        <c:axId val="48818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488182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D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Abril-Junio</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n-US"/>
        </a:p>
      </c:txPr>
    </c:title>
    <c:autoTitleDeleted val="0"/>
    <c:plotArea>
      <c:layout>
        <c:manualLayout>
          <c:layoutTarget val="inner"/>
          <c:xMode val="edge"/>
          <c:yMode val="edge"/>
          <c:x val="2.3326339159174592E-2"/>
          <c:y val="0.23499404802809065"/>
          <c:w val="0.95714982210428112"/>
          <c:h val="0.53953914822778004"/>
        </c:manualLayout>
      </c:layout>
      <c:barChart>
        <c:barDir val="col"/>
        <c:grouping val="clustered"/>
        <c:varyColors val="0"/>
        <c:ser>
          <c:idx val="0"/>
          <c:order val="0"/>
          <c:tx>
            <c:strRef>
              <c:f>'PLANTILLA RESUMEN'!$F$22</c:f>
              <c:strCache>
                <c:ptCount val="1"/>
                <c:pt idx="0">
                  <c:v>Nivel de Cumplimiento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RESUMEN'!$E$23:$E$25</c:f>
              <c:strCache>
                <c:ptCount val="3"/>
                <c:pt idx="0">
                  <c:v>2.1. Estudio de inteligencia comercial para la inserción de los subsectores productivos de zonas francas</c:v>
                </c:pt>
                <c:pt idx="1">
                  <c:v>2.2. Participacion en misiones, eventos y ferias multisectoriales para promoción de inversón en zonas francas </c:v>
                </c:pt>
                <c:pt idx="2">
                  <c:v>2.3. Creación de clústeres de exportación de bienes y servicios</c:v>
                </c:pt>
              </c:strCache>
            </c:strRef>
          </c:cat>
          <c:val>
            <c:numRef>
              <c:f>'PLANTILLA RESUMEN'!$F$23:$F$25</c:f>
              <c:numCache>
                <c:formatCode>0%</c:formatCode>
                <c:ptCount val="3"/>
                <c:pt idx="0">
                  <c:v>1</c:v>
                </c:pt>
                <c:pt idx="1">
                  <c:v>1</c:v>
                </c:pt>
                <c:pt idx="2">
                  <c:v>0.90333333333333332</c:v>
                </c:pt>
              </c:numCache>
            </c:numRef>
          </c:val>
          <c:extLst>
            <c:ext xmlns:c16="http://schemas.microsoft.com/office/drawing/2014/chart" uri="{C3380CC4-5D6E-409C-BE32-E72D297353CC}">
              <c16:uniqueId val="{00000000-2215-4DDE-843A-C1B548B6F141}"/>
            </c:ext>
          </c:extLst>
        </c:ser>
        <c:dLbls>
          <c:showLegendKey val="0"/>
          <c:showVal val="1"/>
          <c:showCatName val="0"/>
          <c:showSerName val="0"/>
          <c:showPercent val="0"/>
          <c:showBubbleSize val="0"/>
        </c:dLbls>
        <c:gapWidth val="150"/>
        <c:overlap val="-25"/>
        <c:axId val="488183648"/>
        <c:axId val="398212896"/>
      </c:barChart>
      <c:catAx>
        <c:axId val="48818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8212896"/>
        <c:crosses val="autoZero"/>
        <c:auto val="1"/>
        <c:lblAlgn val="ctr"/>
        <c:lblOffset val="100"/>
        <c:noMultiLvlLbl val="0"/>
      </c:catAx>
      <c:valAx>
        <c:axId val="398212896"/>
        <c:scaling>
          <c:orientation val="minMax"/>
        </c:scaling>
        <c:delete val="1"/>
        <c:axPos val="l"/>
        <c:numFmt formatCode="0%" sourceLinked="1"/>
        <c:majorTickMark val="none"/>
        <c:minorTickMark val="none"/>
        <c:tickLblPos val="nextTo"/>
        <c:crossAx val="488183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3.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Abril-Junio</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n-US"/>
        </a:p>
      </c:txPr>
    </c:title>
    <c:autoTitleDeleted val="0"/>
    <c:plotArea>
      <c:layout/>
      <c:barChart>
        <c:barDir val="col"/>
        <c:grouping val="clustered"/>
        <c:varyColors val="0"/>
        <c:ser>
          <c:idx val="0"/>
          <c:order val="0"/>
          <c:tx>
            <c:strRef>
              <c:f>'PLANTILLA RESUMEN'!$F$26</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RESUMEN'!$E$27:$E$31</c:f>
              <c:strCache>
                <c:ptCount val="5"/>
                <c:pt idx="0">
                  <c:v>3.1. Simplificación de permisología para parques y empresas de zonas francas</c:v>
                </c:pt>
                <c:pt idx="1">
                  <c:v>3.1. Permisos de Operación para empresas de zonas francas </c:v>
                </c:pt>
                <c:pt idx="2">
                  <c:v>3.2. Nuevas Instalaciones de zonas francas </c:v>
                </c:pt>
                <c:pt idx="3">
                  <c:v>3.3. Autorizacion de Ampliacion y/o construcción de parques de zonas francas </c:v>
                </c:pt>
                <c:pt idx="4">
                  <c:v>3.4. Creación de encadenamientos productivos </c:v>
                </c:pt>
              </c:strCache>
            </c:strRef>
          </c:cat>
          <c:val>
            <c:numRef>
              <c:f>'PLANTILLA RESUMEN'!$F$27:$F$31</c:f>
              <c:numCache>
                <c:formatCode>0%</c:formatCode>
                <c:ptCount val="5"/>
                <c:pt idx="0">
                  <c:v>0.96666666666666667</c:v>
                </c:pt>
                <c:pt idx="1">
                  <c:v>0.98539999999999994</c:v>
                </c:pt>
                <c:pt idx="2">
                  <c:v>0.90666666666666662</c:v>
                </c:pt>
                <c:pt idx="3">
                  <c:v>1</c:v>
                </c:pt>
                <c:pt idx="4">
                  <c:v>1</c:v>
                </c:pt>
              </c:numCache>
            </c:numRef>
          </c:val>
          <c:extLst>
            <c:ext xmlns:c16="http://schemas.microsoft.com/office/drawing/2014/chart" uri="{C3380CC4-5D6E-409C-BE32-E72D297353CC}">
              <c16:uniqueId val="{00000000-2B31-4243-8329-2DE0E5B7D50C}"/>
            </c:ext>
          </c:extLst>
        </c:ser>
        <c:dLbls>
          <c:showLegendKey val="0"/>
          <c:showVal val="1"/>
          <c:showCatName val="0"/>
          <c:showSerName val="0"/>
          <c:showPercent val="0"/>
          <c:showBubbleSize val="0"/>
        </c:dLbls>
        <c:gapWidth val="150"/>
        <c:overlap val="-25"/>
        <c:axId val="398214072"/>
        <c:axId val="398214464"/>
      </c:barChart>
      <c:catAx>
        <c:axId val="39821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8214464"/>
        <c:crosses val="autoZero"/>
        <c:auto val="1"/>
        <c:lblAlgn val="ctr"/>
        <c:lblOffset val="100"/>
        <c:noMultiLvlLbl val="0"/>
      </c:catAx>
      <c:valAx>
        <c:axId val="398214464"/>
        <c:scaling>
          <c:orientation val="minMax"/>
        </c:scaling>
        <c:delete val="1"/>
        <c:axPos val="l"/>
        <c:numFmt formatCode="0%" sourceLinked="1"/>
        <c:majorTickMark val="none"/>
        <c:minorTickMark val="none"/>
        <c:tickLblPos val="nextTo"/>
        <c:crossAx val="398214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109639</xdr:colOff>
      <xdr:row>0</xdr:row>
      <xdr:rowOff>0</xdr:rowOff>
    </xdr:from>
    <xdr:to>
      <xdr:col>4</xdr:col>
      <xdr:colOff>386956</xdr:colOff>
      <xdr:row>3</xdr:row>
      <xdr:rowOff>172779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3774" y="0"/>
          <a:ext cx="1583951" cy="758933"/>
        </a:xfrm>
        <a:prstGeom prst="rect">
          <a:avLst/>
        </a:prstGeom>
      </xdr:spPr>
    </xdr:pic>
    <xdr:clientData/>
  </xdr:twoCellAnchor>
  <xdr:twoCellAnchor>
    <xdr:from>
      <xdr:col>4</xdr:col>
      <xdr:colOff>61057</xdr:colOff>
      <xdr:row>41</xdr:row>
      <xdr:rowOff>109466</xdr:rowOff>
    </xdr:from>
    <xdr:to>
      <xdr:col>6</xdr:col>
      <xdr:colOff>952499</xdr:colOff>
      <xdr:row>61</xdr:row>
      <xdr:rowOff>134325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40670</xdr:colOff>
      <xdr:row>63</xdr:row>
      <xdr:rowOff>130016</xdr:rowOff>
    </xdr:from>
    <xdr:to>
      <xdr:col>6</xdr:col>
      <xdr:colOff>928078</xdr:colOff>
      <xdr:row>78</xdr:row>
      <xdr:rowOff>96778</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96631</xdr:colOff>
      <xdr:row>80</xdr:row>
      <xdr:rowOff>146540</xdr:rowOff>
    </xdr:from>
    <xdr:to>
      <xdr:col>6</xdr:col>
      <xdr:colOff>891442</xdr:colOff>
      <xdr:row>96</xdr:row>
      <xdr:rowOff>280866</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69D2F370-DE53-43F6-8A2A-FCA3FECF2A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247650"/>
          <a:ext cx="0" cy="47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297042</xdr:colOff>
      <xdr:row>0</xdr:row>
      <xdr:rowOff>0</xdr:rowOff>
    </xdr:from>
    <xdr:to>
      <xdr:col>1</xdr:col>
      <xdr:colOff>3416209</xdr:colOff>
      <xdr:row>3</xdr:row>
      <xdr:rowOff>27642</xdr:rowOff>
    </xdr:to>
    <xdr:pic>
      <xdr:nvPicPr>
        <xdr:cNvPr id="3" name="Imagen 2">
          <a:extLst>
            <a:ext uri="{FF2B5EF4-FFF2-40B4-BE49-F238E27FC236}">
              <a16:creationId xmlns:a16="http://schemas.microsoft.com/office/drawing/2014/main" id="{CAA71872-3A92-40AD-BB0B-179FC26476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042" y="0"/>
          <a:ext cx="3881167" cy="12182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158463</xdr:colOff>
      <xdr:row>4</xdr:row>
      <xdr:rowOff>72628</xdr:rowOff>
    </xdr:from>
    <xdr:to>
      <xdr:col>1</xdr:col>
      <xdr:colOff>1007645</xdr:colOff>
      <xdr:row>7</xdr:row>
      <xdr:rowOff>71479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63" y="772120"/>
          <a:ext cx="1608205" cy="488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1116882</xdr:colOff>
      <xdr:row>3</xdr:row>
      <xdr:rowOff>139775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954944</xdr:colOff>
      <xdr:row>3</xdr:row>
      <xdr:rowOff>152400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27747"/>
          <a:ext cx="1486464" cy="4364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89C97036-9F66-4F81-867C-1E04B81B5B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310862</xdr:colOff>
      <xdr:row>1</xdr:row>
      <xdr:rowOff>9525</xdr:rowOff>
    </xdr:from>
    <xdr:to>
      <xdr:col>2</xdr:col>
      <xdr:colOff>1493449</xdr:colOff>
      <xdr:row>5</xdr:row>
      <xdr:rowOff>38100</xdr:rowOff>
    </xdr:to>
    <xdr:pic>
      <xdr:nvPicPr>
        <xdr:cNvPr id="3" name="Imagen 2">
          <a:extLst>
            <a:ext uri="{FF2B5EF4-FFF2-40B4-BE49-F238E27FC236}">
              <a16:creationId xmlns:a16="http://schemas.microsoft.com/office/drawing/2014/main" id="{BFD7D510-1CF6-43D6-8398-80469CBF3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0862" y="200025"/>
          <a:ext cx="3449537" cy="1085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E1590B59-EF7D-4D0C-B3D1-9595BBA37D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82262</xdr:colOff>
      <xdr:row>2</xdr:row>
      <xdr:rowOff>47625</xdr:rowOff>
    </xdr:from>
    <xdr:to>
      <xdr:col>2</xdr:col>
      <xdr:colOff>1240801</xdr:colOff>
      <xdr:row>7</xdr:row>
      <xdr:rowOff>161925</xdr:rowOff>
    </xdr:to>
    <xdr:pic>
      <xdr:nvPicPr>
        <xdr:cNvPr id="3" name="Imagen 2">
          <a:extLst>
            <a:ext uri="{FF2B5EF4-FFF2-40B4-BE49-F238E27FC236}">
              <a16:creationId xmlns:a16="http://schemas.microsoft.com/office/drawing/2014/main" id="{F5A6D6AB-A9E9-4529-8977-A1BA805C88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4737" y="628650"/>
          <a:ext cx="3873164" cy="1066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1659C22D-C241-408D-A23F-AB1F26BC3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0</xdr:colOff>
      <xdr:row>3</xdr:row>
      <xdr:rowOff>224154</xdr:rowOff>
    </xdr:to>
    <xdr:pic>
      <xdr:nvPicPr>
        <xdr:cNvPr id="3" name="Picture 1" descr="cnzfe logo">
          <a:extLst>
            <a:ext uri="{FF2B5EF4-FFF2-40B4-BE49-F238E27FC236}">
              <a16:creationId xmlns:a16="http://schemas.microsoft.com/office/drawing/2014/main" id="{1EC2906B-92A7-446D-BAFD-7C1C053BF3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81025"/>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206087</xdr:colOff>
      <xdr:row>0</xdr:row>
      <xdr:rowOff>123825</xdr:rowOff>
    </xdr:from>
    <xdr:to>
      <xdr:col>2</xdr:col>
      <xdr:colOff>1831351</xdr:colOff>
      <xdr:row>6</xdr:row>
      <xdr:rowOff>47625</xdr:rowOff>
    </xdr:to>
    <xdr:pic>
      <xdr:nvPicPr>
        <xdr:cNvPr id="4" name="Imagen 3">
          <a:extLst>
            <a:ext uri="{FF2B5EF4-FFF2-40B4-BE49-F238E27FC236}">
              <a16:creationId xmlns:a16="http://schemas.microsoft.com/office/drawing/2014/main" id="{35E7FCAB-EAF2-443F-8B77-C6C4DBAE83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087" y="123825"/>
          <a:ext cx="3873164"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152401</xdr:colOff>
      <xdr:row>1</xdr:row>
      <xdr:rowOff>85726</xdr:rowOff>
    </xdr:from>
    <xdr:to>
      <xdr:col>2</xdr:col>
      <xdr:colOff>372033</xdr:colOff>
      <xdr:row>3</xdr:row>
      <xdr:rowOff>142876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5876" y="257176"/>
          <a:ext cx="1353107" cy="4000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1147795</xdr:colOff>
      <xdr:row>4</xdr:row>
      <xdr:rowOff>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145977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104609</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104609</xdr:rowOff>
    </xdr:to>
    <xdr:pic>
      <xdr:nvPicPr>
        <xdr:cNvPr id="2" name="Imagen 1">
          <a:extLst>
            <a:ext uri="{FF2B5EF4-FFF2-40B4-BE49-F238E27FC236}">
              <a16:creationId xmlns:a16="http://schemas.microsoft.com/office/drawing/2014/main" id="{BB6021E6-E77C-48DB-81B0-F35322EAE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87" y="276225"/>
          <a:ext cx="1553995" cy="4455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104609</xdr:rowOff>
    </xdr:to>
    <xdr:pic>
      <xdr:nvPicPr>
        <xdr:cNvPr id="2" name="Imagen 1">
          <a:extLst>
            <a:ext uri="{FF2B5EF4-FFF2-40B4-BE49-F238E27FC236}">
              <a16:creationId xmlns:a16="http://schemas.microsoft.com/office/drawing/2014/main" id="{DAF51DBC-E07B-4B79-A073-81A1FEF29B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87" y="266700"/>
          <a:ext cx="1553995" cy="44750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71438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106186</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1226344</xdr:colOff>
      <xdr:row>3</xdr:row>
      <xdr:rowOff>103541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124708</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4" name="Picture 1" descr="cnzfe logo">
          <a:extLst>
            <a:ext uri="{FF2B5EF4-FFF2-40B4-BE49-F238E27FC236}">
              <a16:creationId xmlns:a16="http://schemas.microsoft.com/office/drawing/2014/main" id="{F357806E-66A0-49FF-A2BC-C8CDEBA24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297042</xdr:colOff>
      <xdr:row>0</xdr:row>
      <xdr:rowOff>0</xdr:rowOff>
    </xdr:from>
    <xdr:to>
      <xdr:col>2</xdr:col>
      <xdr:colOff>1025434</xdr:colOff>
      <xdr:row>2</xdr:row>
      <xdr:rowOff>458648</xdr:rowOff>
    </xdr:to>
    <xdr:pic>
      <xdr:nvPicPr>
        <xdr:cNvPr id="5" name="Imagen 4">
          <a:extLst>
            <a:ext uri="{FF2B5EF4-FFF2-40B4-BE49-F238E27FC236}">
              <a16:creationId xmlns:a16="http://schemas.microsoft.com/office/drawing/2014/main" id="{7CBBC4B3-4D25-470E-90C2-7A9BAF33FA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042" y="0"/>
          <a:ext cx="3884716" cy="11004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92A02AC0-4C99-48DA-960A-501A156E7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185533</xdr:colOff>
      <xdr:row>3</xdr:row>
      <xdr:rowOff>12657</xdr:rowOff>
    </xdr:from>
    <xdr:to>
      <xdr:col>3</xdr:col>
      <xdr:colOff>1139412</xdr:colOff>
      <xdr:row>5</xdr:row>
      <xdr:rowOff>30144</xdr:rowOff>
    </xdr:to>
    <xdr:pic>
      <xdr:nvPicPr>
        <xdr:cNvPr id="3" name="Imagen 2">
          <a:extLst>
            <a:ext uri="{FF2B5EF4-FFF2-40B4-BE49-F238E27FC236}">
              <a16:creationId xmlns:a16="http://schemas.microsoft.com/office/drawing/2014/main" id="{EFA3ABE1-25D6-45B6-B40F-7F8EBF5998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533" y="837383"/>
          <a:ext cx="3730068" cy="126038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571DDB55-165A-4D5A-B62C-33F9AD64D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185998</xdr:colOff>
      <xdr:row>0</xdr:row>
      <xdr:rowOff>0</xdr:rowOff>
    </xdr:from>
    <xdr:to>
      <xdr:col>2</xdr:col>
      <xdr:colOff>952500</xdr:colOff>
      <xdr:row>2</xdr:row>
      <xdr:rowOff>207187</xdr:rowOff>
    </xdr:to>
    <xdr:pic>
      <xdr:nvPicPr>
        <xdr:cNvPr id="3" name="Imagen 2">
          <a:extLst>
            <a:ext uri="{FF2B5EF4-FFF2-40B4-BE49-F238E27FC236}">
              <a16:creationId xmlns:a16="http://schemas.microsoft.com/office/drawing/2014/main" id="{7543BB47-F324-4755-AD8C-F58B7BE537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998" y="0"/>
          <a:ext cx="2162245" cy="62213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64C0CABB-E81C-4B0B-9019-ABCDAD19B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0</xdr:rowOff>
    </xdr:from>
    <xdr:to>
      <xdr:col>3</xdr:col>
      <xdr:colOff>1323976</xdr:colOff>
      <xdr:row>3</xdr:row>
      <xdr:rowOff>1248</xdr:rowOff>
    </xdr:to>
    <xdr:pic>
      <xdr:nvPicPr>
        <xdr:cNvPr id="3" name="Imagen 2">
          <a:extLst>
            <a:ext uri="{FF2B5EF4-FFF2-40B4-BE49-F238E27FC236}">
              <a16:creationId xmlns:a16="http://schemas.microsoft.com/office/drawing/2014/main" id="{EB15ACB3-94C6-4055-9FA9-CC4DB8B82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0"/>
          <a:ext cx="3118138" cy="90612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0CEC3F7D-21A6-4842-BEB7-79A2D5CA67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82263</xdr:colOff>
      <xdr:row>0</xdr:row>
      <xdr:rowOff>47625</xdr:rowOff>
    </xdr:from>
    <xdr:to>
      <xdr:col>2</xdr:col>
      <xdr:colOff>1352551</xdr:colOff>
      <xdr:row>3</xdr:row>
      <xdr:rowOff>28927</xdr:rowOff>
    </xdr:to>
    <xdr:pic>
      <xdr:nvPicPr>
        <xdr:cNvPr id="3" name="Imagen 2">
          <a:extLst>
            <a:ext uri="{FF2B5EF4-FFF2-40B4-BE49-F238E27FC236}">
              <a16:creationId xmlns:a16="http://schemas.microsoft.com/office/drawing/2014/main" id="{E2F49F5F-042F-431D-9359-A3078DD09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2788" y="47625"/>
          <a:ext cx="3213388" cy="93380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147DB933-DA92-4255-81DB-CB6FA673E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0</xdr:row>
      <xdr:rowOff>0</xdr:rowOff>
    </xdr:from>
    <xdr:to>
      <xdr:col>3</xdr:col>
      <xdr:colOff>978183</xdr:colOff>
      <xdr:row>3</xdr:row>
      <xdr:rowOff>47625</xdr:rowOff>
    </xdr:to>
    <xdr:pic>
      <xdr:nvPicPr>
        <xdr:cNvPr id="3" name="Imagen 2">
          <a:extLst>
            <a:ext uri="{FF2B5EF4-FFF2-40B4-BE49-F238E27FC236}">
              <a16:creationId xmlns:a16="http://schemas.microsoft.com/office/drawing/2014/main" id="{33EE1A19-11DC-4A98-9244-32160CA13D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812" y="0"/>
          <a:ext cx="3867721" cy="11239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24295</xdr:colOff>
      <xdr:row>0</xdr:row>
      <xdr:rowOff>0</xdr:rowOff>
    </xdr:from>
    <xdr:to>
      <xdr:col>2</xdr:col>
      <xdr:colOff>1152525</xdr:colOff>
      <xdr:row>3</xdr:row>
      <xdr:rowOff>97805</xdr:rowOff>
    </xdr:to>
    <xdr:pic>
      <xdr:nvPicPr>
        <xdr:cNvPr id="2" name="Imagen 1">
          <a:extLst>
            <a:ext uri="{FF2B5EF4-FFF2-40B4-BE49-F238E27FC236}">
              <a16:creationId xmlns:a16="http://schemas.microsoft.com/office/drawing/2014/main" id="{6EEF8CF6-39B3-4044-A2D4-1DCD0D303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395" y="0"/>
          <a:ext cx="2404580" cy="11074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I101"/>
  <sheetViews>
    <sheetView tabSelected="1" view="pageBreakPreview" topLeftCell="A82" zoomScale="78" zoomScaleNormal="93" zoomScaleSheetLayoutView="78" workbookViewId="0">
      <selection activeCell="B99" sqref="B99"/>
    </sheetView>
  </sheetViews>
  <sheetFormatPr defaultColWidth="11.42578125" defaultRowHeight="15"/>
  <cols>
    <col min="1" max="1" width="34" style="727" customWidth="1"/>
    <col min="2" max="2" width="85.5703125" style="29" customWidth="1"/>
    <col min="3" max="3" width="17.85546875" style="29" customWidth="1"/>
    <col min="4" max="4" width="1.7109375" style="29" customWidth="1"/>
    <col min="5" max="5" width="92" style="29" customWidth="1"/>
    <col min="6" max="6" width="17.140625" style="29" customWidth="1"/>
    <col min="7" max="7" width="18.140625" style="106" customWidth="1"/>
    <col min="8" max="16384" width="11.42578125" style="29"/>
  </cols>
  <sheetData>
    <row r="5" spans="1:7" ht="15.75">
      <c r="A5" s="933" t="s">
        <v>1088</v>
      </c>
      <c r="B5" s="933"/>
      <c r="C5" s="933"/>
      <c r="D5" s="933"/>
      <c r="E5" s="933"/>
      <c r="F5" s="933"/>
      <c r="G5" s="933"/>
    </row>
    <row r="6" spans="1:7" ht="15.75">
      <c r="A6" s="933" t="s">
        <v>326</v>
      </c>
      <c r="B6" s="933"/>
      <c r="C6" s="933"/>
      <c r="D6" s="933"/>
      <c r="E6" s="933"/>
      <c r="F6" s="933"/>
      <c r="G6" s="933"/>
    </row>
    <row r="7" spans="1:7" ht="15.75">
      <c r="A7" s="934" t="s">
        <v>1150</v>
      </c>
      <c r="B7" s="934"/>
      <c r="C7" s="934"/>
      <c r="D7" s="934"/>
      <c r="E7" s="934"/>
      <c r="F7" s="934"/>
      <c r="G7" s="934"/>
    </row>
    <row r="8" spans="1:7" ht="30.75" customHeight="1">
      <c r="A8" s="270" t="s">
        <v>310</v>
      </c>
      <c r="B8" s="269" t="s">
        <v>319</v>
      </c>
      <c r="C8" s="270" t="s">
        <v>311</v>
      </c>
      <c r="D8" s="271"/>
      <c r="E8" s="272" t="s">
        <v>341</v>
      </c>
      <c r="F8" s="270" t="s">
        <v>360</v>
      </c>
      <c r="G8" s="269" t="s">
        <v>355</v>
      </c>
    </row>
    <row r="9" spans="1:7" ht="30">
      <c r="A9" s="937" t="s">
        <v>1248</v>
      </c>
      <c r="B9" s="261" t="s">
        <v>316</v>
      </c>
      <c r="C9" s="32">
        <v>1</v>
      </c>
      <c r="D9" s="34"/>
      <c r="E9" s="261" t="s">
        <v>267</v>
      </c>
      <c r="F9" s="32">
        <f>AVERAGE(C9+C44+C83)/3</f>
        <v>1</v>
      </c>
      <c r="G9" s="927"/>
    </row>
    <row r="10" spans="1:7">
      <c r="A10" s="938"/>
      <c r="B10" s="262" t="s">
        <v>1119</v>
      </c>
      <c r="C10" s="32">
        <v>1</v>
      </c>
      <c r="D10" s="34"/>
      <c r="E10" s="265" t="s">
        <v>1120</v>
      </c>
      <c r="F10" s="32">
        <f>AVERAGE(C10+C23+C28+C33+C87+C93)/6</f>
        <v>1</v>
      </c>
      <c r="G10" s="927"/>
    </row>
    <row r="11" spans="1:7">
      <c r="A11" s="938"/>
      <c r="B11" s="262" t="s">
        <v>1116</v>
      </c>
      <c r="C11" s="32">
        <v>1</v>
      </c>
      <c r="D11" s="34"/>
      <c r="E11" s="265" t="s">
        <v>1107</v>
      </c>
      <c r="F11" s="32">
        <f>AVERAGE(C11+C18)/2</f>
        <v>1</v>
      </c>
      <c r="G11" s="32"/>
    </row>
    <row r="12" spans="1:7">
      <c r="A12" s="938"/>
      <c r="B12" s="263" t="s">
        <v>317</v>
      </c>
      <c r="C12" s="32">
        <v>1</v>
      </c>
      <c r="D12" s="34"/>
      <c r="E12" s="263" t="s">
        <v>1108</v>
      </c>
      <c r="F12" s="32">
        <f>AVERAGE(C12)/1</f>
        <v>1</v>
      </c>
      <c r="G12" s="927"/>
    </row>
    <row r="13" spans="1:7" ht="18.75" customHeight="1">
      <c r="A13" s="938"/>
      <c r="B13" s="262" t="s">
        <v>1090</v>
      </c>
      <c r="C13" s="32">
        <v>1</v>
      </c>
      <c r="D13" s="34"/>
      <c r="E13" s="265" t="s">
        <v>1122</v>
      </c>
      <c r="F13" s="32">
        <f>AVERAGE(C13+C45+C47+C49+C83+C85)/6</f>
        <v>0.81333333333333335</v>
      </c>
      <c r="G13" s="81">
        <v>0.19</v>
      </c>
    </row>
    <row r="14" spans="1:7" ht="30">
      <c r="A14" s="938"/>
      <c r="B14" s="262" t="s">
        <v>1091</v>
      </c>
      <c r="C14" s="32">
        <v>1</v>
      </c>
      <c r="D14" s="34"/>
      <c r="E14" s="265" t="s">
        <v>1109</v>
      </c>
      <c r="F14" s="32">
        <f>AVERAGE(C14+C29+C59)/3</f>
        <v>1</v>
      </c>
      <c r="G14" s="81"/>
    </row>
    <row r="15" spans="1:7" ht="30">
      <c r="A15" s="938"/>
      <c r="B15" s="263" t="s">
        <v>1092</v>
      </c>
      <c r="C15" s="32">
        <v>1</v>
      </c>
      <c r="D15" s="34"/>
      <c r="E15" s="263" t="s">
        <v>1110</v>
      </c>
      <c r="F15" s="32">
        <f>AVERAGE(C15)/1</f>
        <v>1</v>
      </c>
      <c r="G15" s="927"/>
    </row>
    <row r="16" spans="1:7">
      <c r="A16" s="939"/>
      <c r="B16" s="263" t="s">
        <v>1093</v>
      </c>
      <c r="C16" s="32">
        <v>1</v>
      </c>
      <c r="D16" s="34"/>
      <c r="E16" s="263" t="s">
        <v>1111</v>
      </c>
      <c r="F16" s="32">
        <f>AVERAGE(C16)/1</f>
        <v>1</v>
      </c>
      <c r="G16" s="927"/>
    </row>
    <row r="17" spans="1:7">
      <c r="A17" s="736"/>
      <c r="B17" s="34"/>
      <c r="C17" s="35"/>
      <c r="D17" s="34"/>
      <c r="E17" s="264"/>
      <c r="F17" s="32">
        <f>AVERAGE(C20+C91)/2</f>
        <v>1</v>
      </c>
      <c r="G17" s="81">
        <v>0.03</v>
      </c>
    </row>
    <row r="18" spans="1:7" ht="20.25" customHeight="1">
      <c r="A18" s="937" t="s">
        <v>312</v>
      </c>
      <c r="B18" s="262" t="s">
        <v>1089</v>
      </c>
      <c r="C18" s="32">
        <v>1</v>
      </c>
      <c r="D18" s="34"/>
      <c r="E18" s="264" t="s">
        <v>1112</v>
      </c>
      <c r="F18" s="32">
        <f>AVERAGE(C21)/1</f>
        <v>1</v>
      </c>
      <c r="G18" s="81"/>
    </row>
    <row r="19" spans="1:7" ht="30">
      <c r="A19" s="938"/>
      <c r="B19" s="262" t="s">
        <v>1091</v>
      </c>
      <c r="C19" s="32">
        <v>1</v>
      </c>
      <c r="D19" s="34"/>
      <c r="E19" s="264" t="s">
        <v>1113</v>
      </c>
      <c r="F19" s="32">
        <f>AVERAGE(C80)/1</f>
        <v>1</v>
      </c>
      <c r="G19" s="361"/>
    </row>
    <row r="20" spans="1:7">
      <c r="A20" s="938"/>
      <c r="B20" s="264" t="s">
        <v>1121</v>
      </c>
      <c r="C20" s="32">
        <v>1</v>
      </c>
      <c r="D20" s="34"/>
      <c r="E20" s="264" t="s">
        <v>1114</v>
      </c>
      <c r="F20" s="32">
        <f>AVERAGE(C35+C42)/2</f>
        <v>1</v>
      </c>
      <c r="G20" s="361"/>
    </row>
    <row r="21" spans="1:7" ht="24" customHeight="1">
      <c r="A21" s="939"/>
      <c r="B21" s="264" t="s">
        <v>1094</v>
      </c>
      <c r="C21" s="32">
        <v>1</v>
      </c>
      <c r="D21" s="34"/>
      <c r="E21" s="274" t="s">
        <v>1115</v>
      </c>
      <c r="F21" s="81">
        <f>AVERAGE(C37+C39)/2</f>
        <v>1</v>
      </c>
      <c r="G21" s="81"/>
    </row>
    <row r="22" spans="1:7" ht="35.25" customHeight="1">
      <c r="A22" s="736"/>
      <c r="B22" s="34"/>
      <c r="C22" s="35"/>
      <c r="D22" s="34"/>
      <c r="E22" s="275" t="s">
        <v>342</v>
      </c>
      <c r="F22" s="362" t="s">
        <v>360</v>
      </c>
      <c r="G22" s="928" t="s">
        <v>355</v>
      </c>
    </row>
    <row r="23" spans="1:7" ht="36" customHeight="1">
      <c r="A23" s="937" t="s">
        <v>313</v>
      </c>
      <c r="B23" s="262" t="s">
        <v>1119</v>
      </c>
      <c r="C23" s="32">
        <v>1</v>
      </c>
      <c r="D23" s="230"/>
      <c r="E23" s="724" t="s">
        <v>1100</v>
      </c>
      <c r="F23" s="32">
        <f>AVERAGE(C67+C61+C63+C65)/4</f>
        <v>1</v>
      </c>
      <c r="G23" s="927"/>
    </row>
    <row r="24" spans="1:7" ht="29.25" customHeight="1">
      <c r="A24" s="938"/>
      <c r="B24" s="263" t="s">
        <v>1097</v>
      </c>
      <c r="C24" s="32">
        <v>1</v>
      </c>
      <c r="D24" s="34"/>
      <c r="E24" s="723" t="s">
        <v>1101</v>
      </c>
      <c r="F24" s="32">
        <f>C54</f>
        <v>1</v>
      </c>
      <c r="G24" s="927"/>
    </row>
    <row r="25" spans="1:7">
      <c r="A25" s="938"/>
      <c r="B25" s="263"/>
      <c r="C25" s="32"/>
      <c r="D25" s="34"/>
      <c r="E25" s="28" t="s">
        <v>1102</v>
      </c>
      <c r="F25" s="32">
        <f>AVERAGE(C52+C55+C68)/3</f>
        <v>0.90333333333333332</v>
      </c>
      <c r="G25" s="32">
        <v>0.1</v>
      </c>
    </row>
    <row r="26" spans="1:7" ht="30.75">
      <c r="A26" s="939"/>
      <c r="B26" s="265" t="s">
        <v>1098</v>
      </c>
      <c r="C26" s="32">
        <v>1</v>
      </c>
      <c r="D26" s="34"/>
      <c r="E26" s="275" t="s">
        <v>343</v>
      </c>
      <c r="F26" s="30"/>
      <c r="G26" s="928" t="s">
        <v>355</v>
      </c>
    </row>
    <row r="27" spans="1:7" ht="31.5">
      <c r="A27" s="273"/>
      <c r="B27" s="34"/>
      <c r="C27" s="35"/>
      <c r="D27" s="34"/>
      <c r="E27" s="745" t="s">
        <v>1145</v>
      </c>
      <c r="F27" s="746">
        <f>AVERAGE(C71+C75+C78)/3</f>
        <v>0.96666666666666667</v>
      </c>
      <c r="G27" s="929">
        <v>0.03</v>
      </c>
    </row>
    <row r="28" spans="1:7">
      <c r="A28" s="940" t="s">
        <v>1250</v>
      </c>
      <c r="B28" s="262" t="s">
        <v>1119</v>
      </c>
      <c r="C28" s="253">
        <v>1</v>
      </c>
      <c r="D28" s="34"/>
      <c r="E28" s="263" t="s">
        <v>1106</v>
      </c>
      <c r="F28" s="32">
        <f>AVERAGE(C24+C30+C70+C74+C77)/5</f>
        <v>0.98539999999999994</v>
      </c>
      <c r="G28" s="32">
        <v>0.01</v>
      </c>
    </row>
    <row r="29" spans="1:7" ht="30">
      <c r="A29" s="941"/>
      <c r="B29" s="262" t="s">
        <v>1091</v>
      </c>
      <c r="C29" s="253">
        <v>1</v>
      </c>
      <c r="D29" s="34"/>
      <c r="E29" s="265" t="s">
        <v>1103</v>
      </c>
      <c r="F29" s="32">
        <f>AVERAGE(C56+C59+C72)/3</f>
        <v>0.90666666666666662</v>
      </c>
      <c r="G29" s="32">
        <v>0.09</v>
      </c>
    </row>
    <row r="30" spans="1:7" ht="30">
      <c r="A30" s="941"/>
      <c r="B30" s="263" t="s">
        <v>1097</v>
      </c>
      <c r="C30" s="253">
        <v>1</v>
      </c>
      <c r="D30" s="34"/>
      <c r="E30" s="265" t="s">
        <v>1104</v>
      </c>
      <c r="F30" s="32">
        <f>AVERAGE(C26+C31)/2</f>
        <v>1</v>
      </c>
      <c r="G30" s="927"/>
    </row>
    <row r="31" spans="1:7" ht="30">
      <c r="A31" s="942"/>
      <c r="B31" s="265" t="s">
        <v>1098</v>
      </c>
      <c r="C31" s="253">
        <v>1</v>
      </c>
      <c r="D31" s="34"/>
      <c r="E31" s="265" t="s">
        <v>1105</v>
      </c>
      <c r="F31" s="32">
        <f>AVERAGE(C51)/1</f>
        <v>1</v>
      </c>
      <c r="G31" s="930"/>
    </row>
    <row r="32" spans="1:7">
      <c r="A32" s="273"/>
      <c r="B32" s="34"/>
      <c r="C32" s="35"/>
      <c r="D32" s="34"/>
      <c r="F32" s="730"/>
    </row>
    <row r="33" spans="1:9" ht="17.25">
      <c r="A33" s="841" t="s">
        <v>322</v>
      </c>
      <c r="B33" s="262" t="s">
        <v>1119</v>
      </c>
      <c r="C33" s="32">
        <v>1</v>
      </c>
      <c r="D33" s="34"/>
      <c r="E33" s="742" t="s">
        <v>1142</v>
      </c>
      <c r="F33" s="743">
        <f>AVERAGE(F9:F32)</f>
        <v>0.97978095238095209</v>
      </c>
      <c r="G33" s="931"/>
      <c r="H33" s="731"/>
      <c r="I33" s="732"/>
    </row>
    <row r="34" spans="1:9">
      <c r="A34" s="273"/>
      <c r="B34" s="34"/>
      <c r="C34" s="36"/>
      <c r="D34" s="34"/>
    </row>
    <row r="35" spans="1:9" ht="16.5" customHeight="1">
      <c r="A35" s="842" t="s">
        <v>324</v>
      </c>
      <c r="B35" s="264" t="s">
        <v>1096</v>
      </c>
      <c r="C35" s="32">
        <v>1</v>
      </c>
      <c r="D35" s="34"/>
    </row>
    <row r="36" spans="1:9">
      <c r="A36" s="273"/>
      <c r="B36" s="34"/>
      <c r="C36" s="36"/>
      <c r="D36" s="34"/>
    </row>
    <row r="37" spans="1:9" ht="29.25" customHeight="1">
      <c r="A37" s="841" t="s">
        <v>1124</v>
      </c>
      <c r="B37" s="33" t="s">
        <v>1033</v>
      </c>
      <c r="C37" s="32">
        <v>1</v>
      </c>
      <c r="D37" s="34"/>
    </row>
    <row r="38" spans="1:9">
      <c r="A38" s="273"/>
      <c r="B38" s="34"/>
      <c r="C38" s="36"/>
      <c r="D38" s="34"/>
    </row>
    <row r="39" spans="1:9" ht="30">
      <c r="A39" s="734" t="s">
        <v>1125</v>
      </c>
      <c r="B39" s="33" t="s">
        <v>1033</v>
      </c>
      <c r="C39" s="254">
        <v>1</v>
      </c>
      <c r="D39" s="34"/>
    </row>
    <row r="40" spans="1:9">
      <c r="A40" s="733"/>
      <c r="B40" s="34"/>
      <c r="C40" s="36"/>
      <c r="D40" s="34"/>
    </row>
    <row r="41" spans="1:9" ht="30.75" customHeight="1">
      <c r="A41" s="270" t="s">
        <v>310</v>
      </c>
      <c r="B41" s="269" t="s">
        <v>319</v>
      </c>
      <c r="C41" s="270" t="s">
        <v>311</v>
      </c>
      <c r="D41" s="34"/>
    </row>
    <row r="42" spans="1:9">
      <c r="A42" s="734" t="s">
        <v>1126</v>
      </c>
      <c r="B42" s="264" t="s">
        <v>1096</v>
      </c>
      <c r="C42" s="32">
        <v>1</v>
      </c>
      <c r="D42" s="34"/>
    </row>
    <row r="43" spans="1:9">
      <c r="A43" s="733"/>
      <c r="B43" s="34"/>
      <c r="C43" s="36"/>
      <c r="D43" s="34"/>
    </row>
    <row r="44" spans="1:9" ht="18.75" customHeight="1">
      <c r="A44" s="734" t="s">
        <v>86</v>
      </c>
      <c r="B44" s="33" t="s">
        <v>316</v>
      </c>
      <c r="C44" s="32">
        <v>1</v>
      </c>
      <c r="D44" s="34"/>
    </row>
    <row r="45" spans="1:9">
      <c r="A45" s="735"/>
      <c r="B45" s="262" t="s">
        <v>1026</v>
      </c>
      <c r="C45" s="32"/>
    </row>
    <row r="46" spans="1:9" ht="9.75" customHeight="1">
      <c r="A46" s="733"/>
      <c r="B46" s="34"/>
      <c r="C46" s="36"/>
      <c r="E46" s="174"/>
      <c r="F46" s="174"/>
      <c r="G46" s="330"/>
    </row>
    <row r="47" spans="1:9">
      <c r="A47" s="734" t="s">
        <v>325</v>
      </c>
      <c r="B47" s="262" t="s">
        <v>1026</v>
      </c>
      <c r="C47" s="32">
        <v>0.98</v>
      </c>
    </row>
    <row r="48" spans="1:9" ht="19.5" customHeight="1">
      <c r="A48" s="733"/>
      <c r="B48" s="34"/>
      <c r="C48" s="36"/>
    </row>
    <row r="49" spans="1:8">
      <c r="A49" s="734" t="s">
        <v>327</v>
      </c>
      <c r="B49" s="262" t="s">
        <v>1026</v>
      </c>
      <c r="C49" s="254">
        <v>0.9</v>
      </c>
    </row>
    <row r="50" spans="1:8">
      <c r="A50" s="733"/>
      <c r="B50" s="34"/>
      <c r="C50" s="34"/>
    </row>
    <row r="51" spans="1:8" ht="18" customHeight="1">
      <c r="A51" s="935" t="s">
        <v>170</v>
      </c>
      <c r="B51" s="265" t="s">
        <v>1099</v>
      </c>
      <c r="C51" s="32">
        <v>1</v>
      </c>
    </row>
    <row r="52" spans="1:8">
      <c r="A52" s="936"/>
      <c r="B52" s="31" t="s">
        <v>329</v>
      </c>
      <c r="C52" s="32">
        <v>1</v>
      </c>
    </row>
    <row r="53" spans="1:8">
      <c r="A53" s="733"/>
      <c r="B53" s="34"/>
      <c r="C53" s="34"/>
    </row>
    <row r="54" spans="1:8" ht="12.75" customHeight="1">
      <c r="A54" s="935" t="s">
        <v>330</v>
      </c>
      <c r="B54" s="31" t="s">
        <v>1247</v>
      </c>
      <c r="C54" s="32">
        <v>1</v>
      </c>
    </row>
    <row r="55" spans="1:8">
      <c r="A55" s="943"/>
      <c r="B55" s="31" t="s">
        <v>329</v>
      </c>
      <c r="C55" s="32">
        <v>0.71</v>
      </c>
    </row>
    <row r="56" spans="1:8">
      <c r="A56" s="936"/>
      <c r="B56" s="31" t="s">
        <v>314</v>
      </c>
      <c r="C56" s="32">
        <v>0.72</v>
      </c>
    </row>
    <row r="57" spans="1:8">
      <c r="A57" s="733"/>
      <c r="B57" s="34"/>
      <c r="C57" s="837"/>
    </row>
    <row r="58" spans="1:8" ht="32.25" customHeight="1">
      <c r="A58" s="935" t="s">
        <v>69</v>
      </c>
      <c r="B58" s="262" t="s">
        <v>1091</v>
      </c>
      <c r="C58" s="32">
        <v>1</v>
      </c>
    </row>
    <row r="59" spans="1:8" ht="18" customHeight="1">
      <c r="A59" s="936"/>
      <c r="B59" s="262" t="s">
        <v>314</v>
      </c>
      <c r="C59" s="32">
        <v>1</v>
      </c>
    </row>
    <row r="60" spans="1:8" ht="15" customHeight="1">
      <c r="A60" s="273"/>
      <c r="B60" s="34"/>
      <c r="C60" s="34"/>
    </row>
    <row r="61" spans="1:8" ht="28.5" customHeight="1">
      <c r="A61" s="841" t="s">
        <v>335</v>
      </c>
      <c r="B61" s="28" t="s">
        <v>337</v>
      </c>
      <c r="C61" s="255">
        <v>1</v>
      </c>
      <c r="D61" s="193"/>
      <c r="H61" s="174"/>
    </row>
    <row r="62" spans="1:8">
      <c r="A62" s="273"/>
      <c r="B62" s="1969"/>
      <c r="C62" s="34"/>
    </row>
    <row r="63" spans="1:8" ht="30.75" customHeight="1">
      <c r="A63" s="841" t="s">
        <v>661</v>
      </c>
      <c r="B63" s="28" t="s">
        <v>337</v>
      </c>
      <c r="C63" s="254">
        <v>1</v>
      </c>
    </row>
    <row r="64" spans="1:8">
      <c r="A64" s="273"/>
      <c r="B64" s="1969"/>
      <c r="C64" s="34"/>
    </row>
    <row r="65" spans="1:3" ht="30">
      <c r="A65" s="841" t="s">
        <v>1082</v>
      </c>
      <c r="B65" s="28" t="s">
        <v>337</v>
      </c>
      <c r="C65" s="254">
        <v>1</v>
      </c>
    </row>
    <row r="66" spans="1:3" ht="15" customHeight="1">
      <c r="A66" s="273"/>
      <c r="B66" s="34"/>
      <c r="C66" s="34"/>
    </row>
    <row r="67" spans="1:3" ht="30">
      <c r="A67" s="935" t="s">
        <v>203</v>
      </c>
      <c r="B67" s="31" t="s">
        <v>337</v>
      </c>
      <c r="C67" s="254">
        <v>1</v>
      </c>
    </row>
    <row r="68" spans="1:3">
      <c r="A68" s="936"/>
      <c r="B68" s="31" t="s">
        <v>329</v>
      </c>
      <c r="C68" s="254">
        <v>1</v>
      </c>
    </row>
    <row r="69" spans="1:3">
      <c r="A69" s="733"/>
      <c r="B69" s="34"/>
      <c r="C69" s="34"/>
    </row>
    <row r="70" spans="1:3" ht="21" customHeight="1">
      <c r="A70" s="937" t="s">
        <v>331</v>
      </c>
      <c r="B70" s="263" t="s">
        <v>1097</v>
      </c>
      <c r="C70" s="32">
        <v>1</v>
      </c>
    </row>
    <row r="71" spans="1:3" ht="30">
      <c r="A71" s="938"/>
      <c r="B71" s="263" t="s">
        <v>1117</v>
      </c>
      <c r="C71" s="32">
        <v>1</v>
      </c>
    </row>
    <row r="72" spans="1:3">
      <c r="A72" s="939"/>
      <c r="B72" s="33" t="s">
        <v>314</v>
      </c>
      <c r="C72" s="81">
        <v>1</v>
      </c>
    </row>
    <row r="73" spans="1:3">
      <c r="A73" s="733"/>
      <c r="B73" s="34"/>
      <c r="C73" s="34"/>
    </row>
    <row r="74" spans="1:3" ht="16.5" customHeight="1">
      <c r="A74" s="935" t="s">
        <v>358</v>
      </c>
      <c r="B74" s="263" t="s">
        <v>1097</v>
      </c>
      <c r="C74" s="32">
        <v>1</v>
      </c>
    </row>
    <row r="75" spans="1:3" ht="30">
      <c r="A75" s="936"/>
      <c r="B75" s="263" t="s">
        <v>1117</v>
      </c>
      <c r="C75" s="32">
        <v>1</v>
      </c>
    </row>
    <row r="76" spans="1:3">
      <c r="A76" s="733"/>
      <c r="B76" s="34"/>
      <c r="C76" s="34"/>
    </row>
    <row r="77" spans="1:3" ht="14.25" customHeight="1">
      <c r="A77" s="935" t="s">
        <v>332</v>
      </c>
      <c r="B77" s="263" t="s">
        <v>1097</v>
      </c>
      <c r="C77" s="32">
        <v>0.92700000000000005</v>
      </c>
    </row>
    <row r="78" spans="1:3" ht="28.5" customHeight="1">
      <c r="A78" s="936"/>
      <c r="B78" s="263" t="s">
        <v>1117</v>
      </c>
      <c r="C78" s="32">
        <v>0.9</v>
      </c>
    </row>
    <row r="79" spans="1:3">
      <c r="A79" s="725"/>
      <c r="B79" s="156"/>
      <c r="C79" s="35"/>
    </row>
    <row r="80" spans="1:3">
      <c r="A80" s="841" t="s">
        <v>548</v>
      </c>
      <c r="B80" s="264" t="s">
        <v>1095</v>
      </c>
      <c r="C80" s="32">
        <v>1</v>
      </c>
    </row>
    <row r="81" spans="1:3" ht="31.5" customHeight="1">
      <c r="A81" s="270" t="s">
        <v>310</v>
      </c>
      <c r="B81" s="269" t="s">
        <v>319</v>
      </c>
      <c r="C81" s="270" t="s">
        <v>311</v>
      </c>
    </row>
    <row r="82" spans="1:3" ht="31.5" customHeight="1">
      <c r="A82" s="1965" t="s">
        <v>549</v>
      </c>
      <c r="B82" s="261" t="s">
        <v>316</v>
      </c>
      <c r="C82" s="81">
        <v>1</v>
      </c>
    </row>
    <row r="83" spans="1:3" ht="19.5" customHeight="1">
      <c r="A83" s="1966"/>
      <c r="B83" s="262" t="s">
        <v>1026</v>
      </c>
      <c r="C83" s="254">
        <v>1</v>
      </c>
    </row>
    <row r="84" spans="1:3" ht="15.75" customHeight="1">
      <c r="A84" s="273"/>
      <c r="B84" s="34"/>
      <c r="C84" s="837"/>
    </row>
    <row r="85" spans="1:3">
      <c r="A85" s="841" t="s">
        <v>487</v>
      </c>
      <c r="B85" s="262" t="s">
        <v>1026</v>
      </c>
      <c r="C85" s="81">
        <v>1</v>
      </c>
    </row>
    <row r="86" spans="1:3">
      <c r="A86" s="273"/>
      <c r="B86" s="34"/>
      <c r="C86" s="34"/>
    </row>
    <row r="87" spans="1:3" ht="30">
      <c r="A87" s="841" t="s">
        <v>488</v>
      </c>
      <c r="B87" s="262" t="s">
        <v>1119</v>
      </c>
      <c r="C87" s="81">
        <v>1</v>
      </c>
    </row>
    <row r="88" spans="1:3">
      <c r="A88" s="273"/>
      <c r="B88" s="152"/>
      <c r="C88" s="153"/>
    </row>
    <row r="89" spans="1:3" ht="30">
      <c r="A89" s="841" t="s">
        <v>1246</v>
      </c>
      <c r="B89" s="263" t="s">
        <v>1117</v>
      </c>
      <c r="C89" s="81">
        <v>1</v>
      </c>
    </row>
    <row r="90" spans="1:3">
      <c r="A90" s="273"/>
      <c r="B90" s="152"/>
      <c r="C90" s="153"/>
    </row>
    <row r="91" spans="1:3">
      <c r="A91" s="932" t="s">
        <v>647</v>
      </c>
      <c r="B91" s="264" t="s">
        <v>1121</v>
      </c>
      <c r="C91" s="217">
        <v>1</v>
      </c>
    </row>
    <row r="92" spans="1:3">
      <c r="A92" s="273"/>
      <c r="B92" s="152"/>
      <c r="C92" s="153"/>
    </row>
    <row r="93" spans="1:3">
      <c r="A93" s="841" t="s">
        <v>715</v>
      </c>
      <c r="B93" s="262" t="s">
        <v>1119</v>
      </c>
      <c r="C93" s="81">
        <v>1</v>
      </c>
    </row>
    <row r="94" spans="1:3" ht="15.75">
      <c r="A94" s="726"/>
      <c r="B94" s="152"/>
      <c r="C94" s="153"/>
    </row>
    <row r="96" spans="1:3" ht="31.5" customHeight="1">
      <c r="A96" s="1967" t="s">
        <v>346</v>
      </c>
      <c r="B96" s="1967"/>
    </row>
    <row r="97" spans="1:2" ht="13.5" customHeight="1">
      <c r="A97" s="1968" t="s">
        <v>550</v>
      </c>
      <c r="B97" s="1968"/>
    </row>
    <row r="98" spans="1:2" ht="15.75">
      <c r="A98" s="728" t="s">
        <v>1208</v>
      </c>
    </row>
    <row r="99" spans="1:2" ht="15.75">
      <c r="A99" s="729"/>
    </row>
    <row r="101" spans="1:2" ht="15.75" customHeight="1"/>
  </sheetData>
  <mergeCells count="17">
    <mergeCell ref="A96:B96"/>
    <mergeCell ref="A97:B97"/>
    <mergeCell ref="A82:A83"/>
    <mergeCell ref="A5:G5"/>
    <mergeCell ref="A6:G6"/>
    <mergeCell ref="A7:G7"/>
    <mergeCell ref="A67:A68"/>
    <mergeCell ref="A70:A72"/>
    <mergeCell ref="A28:A31"/>
    <mergeCell ref="A18:A21"/>
    <mergeCell ref="A23:A26"/>
    <mergeCell ref="A9:A16"/>
    <mergeCell ref="A74:A75"/>
    <mergeCell ref="A77:A78"/>
    <mergeCell ref="A51:A52"/>
    <mergeCell ref="A54:A56"/>
    <mergeCell ref="A58:A59"/>
  </mergeCells>
  <pageMargins left="0.70866141732283472" right="0.70866141732283472" top="0.74803149606299213" bottom="0.74803149606299213" header="0.31496062992125984" footer="0.31496062992125984"/>
  <pageSetup paperSize="5"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Y76"/>
  <sheetViews>
    <sheetView showGridLines="0" topLeftCell="A18" zoomScale="85" zoomScaleNormal="85" workbookViewId="0">
      <selection activeCell="J29" sqref="J29:J30"/>
    </sheetView>
  </sheetViews>
  <sheetFormatPr defaultColWidth="11.42578125" defaultRowHeight="13.5"/>
  <cols>
    <col min="1" max="1" width="3.85546875" style="2" customWidth="1"/>
    <col min="2" max="2" width="5.85546875" style="158" customWidth="1"/>
    <col min="3" max="3" width="31.5703125" style="2" customWidth="1"/>
    <col min="4" max="4" width="39.7109375" style="2" customWidth="1"/>
    <col min="5" max="5" width="70.42578125" style="2" customWidth="1"/>
    <col min="6" max="6" width="59" style="2" customWidth="1"/>
    <col min="7" max="7" width="8.5703125" style="2" customWidth="1"/>
    <col min="8" max="8" width="9.140625" style="2" customWidth="1"/>
    <col min="9" max="9" width="7.7109375" style="2" customWidth="1"/>
    <col min="10" max="10" width="9.140625" style="2" customWidth="1"/>
    <col min="11" max="11" width="65.28515625" style="2" customWidth="1"/>
    <col min="12" max="12" width="21.42578125" style="2" customWidth="1"/>
    <col min="13" max="13" width="22.85546875" style="2" customWidth="1"/>
    <col min="14" max="15" width="22" style="2" customWidth="1"/>
    <col min="16" max="17" width="22" style="3" customWidth="1"/>
    <col min="18" max="18" width="24" style="2" customWidth="1"/>
    <col min="19" max="19" width="20.85546875" style="2" customWidth="1"/>
    <col min="20" max="21" width="29.140625" style="2" customWidth="1"/>
    <col min="22" max="16384" width="11.42578125" style="2"/>
  </cols>
  <sheetData>
    <row r="3" spans="2:25" ht="14.25" thickBot="1"/>
    <row r="4" spans="2:25" ht="32.25" customHeight="1" thickBot="1">
      <c r="B4" s="999"/>
      <c r="C4" s="1000"/>
      <c r="D4" s="1000"/>
      <c r="E4" s="1000"/>
      <c r="F4" s="1001"/>
      <c r="G4" s="1008" t="s">
        <v>18</v>
      </c>
      <c r="H4" s="1009"/>
      <c r="I4" s="1009"/>
      <c r="J4" s="1009"/>
      <c r="K4" s="1009"/>
      <c r="L4" s="1009"/>
      <c r="M4" s="1009"/>
      <c r="N4" s="1010"/>
      <c r="O4" s="977" t="s">
        <v>489</v>
      </c>
      <c r="P4" s="978"/>
      <c r="Q4" s="978"/>
      <c r="R4" s="978"/>
      <c r="S4" s="978"/>
      <c r="T4" s="978"/>
      <c r="U4" s="979"/>
    </row>
    <row r="5" spans="2:25" ht="33" customHeight="1" thickBot="1">
      <c r="B5" s="1002"/>
      <c r="C5" s="1003"/>
      <c r="D5" s="1003"/>
      <c r="E5" s="1003"/>
      <c r="F5" s="1004"/>
      <c r="G5" s="980" t="s">
        <v>17</v>
      </c>
      <c r="H5" s="981"/>
      <c r="I5" s="981"/>
      <c r="J5" s="981"/>
      <c r="K5" s="981"/>
      <c r="L5" s="981"/>
      <c r="M5" s="981"/>
      <c r="N5" s="982"/>
      <c r="O5" s="986" t="s">
        <v>23</v>
      </c>
      <c r="P5" s="987"/>
      <c r="Q5" s="987"/>
      <c r="R5" s="987"/>
      <c r="S5" s="987"/>
      <c r="T5" s="987"/>
      <c r="U5" s="988"/>
    </row>
    <row r="6" spans="2:25" ht="31.5" customHeight="1" thickBot="1">
      <c r="B6" s="1005"/>
      <c r="C6" s="1006"/>
      <c r="D6" s="1006"/>
      <c r="E6" s="1006"/>
      <c r="F6" s="1007"/>
      <c r="G6" s="983"/>
      <c r="H6" s="984"/>
      <c r="I6" s="984"/>
      <c r="J6" s="984"/>
      <c r="K6" s="984"/>
      <c r="L6" s="984"/>
      <c r="M6" s="984"/>
      <c r="N6" s="985"/>
      <c r="O6" s="989" t="s">
        <v>8</v>
      </c>
      <c r="P6" s="990"/>
      <c r="Q6" s="990"/>
      <c r="R6" s="990"/>
      <c r="S6" s="990"/>
      <c r="T6" s="990"/>
      <c r="U6" s="991"/>
    </row>
    <row r="7" spans="2:25" ht="18" customHeight="1">
      <c r="K7" s="3"/>
      <c r="L7" s="3"/>
      <c r="M7" s="4"/>
      <c r="N7" s="4"/>
      <c r="O7" s="4"/>
      <c r="P7" s="168"/>
      <c r="Q7" s="168"/>
      <c r="R7" s="4"/>
      <c r="S7" s="4"/>
      <c r="T7" s="4"/>
      <c r="U7" s="4"/>
    </row>
    <row r="8" spans="2:25" ht="21.95" customHeight="1">
      <c r="B8" s="992" t="s">
        <v>10</v>
      </c>
      <c r="C8" s="992"/>
      <c r="D8" s="992"/>
      <c r="E8" s="992"/>
      <c r="F8" s="992"/>
      <c r="G8" s="996" t="s">
        <v>64</v>
      </c>
      <c r="H8" s="997"/>
      <c r="I8" s="997"/>
      <c r="J8" s="997"/>
      <c r="K8" s="997"/>
      <c r="L8" s="997"/>
      <c r="M8" s="997"/>
      <c r="N8" s="998"/>
      <c r="O8" s="4"/>
      <c r="P8" s="168"/>
      <c r="Q8" s="168"/>
      <c r="R8" s="4"/>
      <c r="S8" s="4"/>
      <c r="T8" s="4"/>
      <c r="U8" s="4"/>
    </row>
    <row r="9" spans="2:25" ht="21.95" customHeight="1">
      <c r="B9" s="992" t="s">
        <v>25</v>
      </c>
      <c r="C9" s="992"/>
      <c r="D9" s="992"/>
      <c r="E9" s="992"/>
      <c r="F9" s="992"/>
      <c r="G9" s="993">
        <v>2025</v>
      </c>
      <c r="H9" s="994"/>
      <c r="I9" s="994"/>
      <c r="J9" s="994"/>
      <c r="K9" s="994"/>
      <c r="L9" s="994"/>
      <c r="M9" s="994"/>
      <c r="N9" s="995"/>
      <c r="O9" s="4"/>
      <c r="P9" s="168"/>
      <c r="Q9" s="168"/>
      <c r="R9" s="4"/>
      <c r="S9" s="4"/>
      <c r="T9" s="4"/>
      <c r="U9" s="4"/>
    </row>
    <row r="10" spans="2:25" ht="21.95" customHeight="1">
      <c r="B10" s="992" t="s">
        <v>6</v>
      </c>
      <c r="C10" s="992"/>
      <c r="D10" s="992"/>
      <c r="E10" s="992"/>
      <c r="F10" s="992"/>
      <c r="G10" s="993" t="s">
        <v>718</v>
      </c>
      <c r="H10" s="994"/>
      <c r="I10" s="994"/>
      <c r="J10" s="994"/>
      <c r="K10" s="994"/>
      <c r="L10" s="994"/>
      <c r="M10" s="994"/>
      <c r="N10" s="995"/>
      <c r="O10" s="4"/>
      <c r="P10" s="168"/>
      <c r="Q10" s="168"/>
      <c r="R10" s="4"/>
      <c r="S10" s="4"/>
      <c r="T10" s="4"/>
      <c r="U10" s="4"/>
    </row>
    <row r="11" spans="2:25" ht="21.95" customHeight="1">
      <c r="B11" s="992" t="s">
        <v>7</v>
      </c>
      <c r="C11" s="992"/>
      <c r="D11" s="992"/>
      <c r="E11" s="992"/>
      <c r="F11" s="992"/>
      <c r="G11" s="993" t="s">
        <v>1151</v>
      </c>
      <c r="H11" s="994"/>
      <c r="I11" s="994"/>
      <c r="J11" s="994"/>
      <c r="K11" s="994"/>
      <c r="L11" s="994"/>
      <c r="M11" s="994"/>
      <c r="N11" s="995"/>
      <c r="O11" s="4"/>
      <c r="P11" s="168"/>
      <c r="Q11" s="168"/>
      <c r="R11" s="4"/>
      <c r="S11" s="4"/>
      <c r="T11" s="4"/>
      <c r="U11" s="4"/>
    </row>
    <row r="12" spans="2:25" ht="10.5" customHeight="1" thickBot="1">
      <c r="B12" s="159"/>
      <c r="C12" s="5"/>
      <c r="D12" s="5"/>
      <c r="E12" s="5"/>
      <c r="F12" s="5"/>
      <c r="G12" s="5"/>
      <c r="H12" s="5"/>
      <c r="I12" s="5"/>
      <c r="J12" s="5"/>
      <c r="K12" s="3"/>
      <c r="L12" s="3"/>
      <c r="M12" s="3"/>
      <c r="N12" s="3"/>
      <c r="O12" s="4"/>
      <c r="P12" s="168"/>
      <c r="Q12" s="168"/>
      <c r="R12" s="4"/>
      <c r="S12" s="4"/>
      <c r="T12" s="4"/>
      <c r="U12" s="4"/>
    </row>
    <row r="13" spans="2:25" ht="47.25" customHeight="1" thickBot="1">
      <c r="B13" s="1021" t="s">
        <v>9</v>
      </c>
      <c r="C13" s="1022"/>
      <c r="D13" s="1022"/>
      <c r="E13" s="1022"/>
      <c r="F13" s="1022"/>
      <c r="G13" s="1022"/>
      <c r="H13" s="1022"/>
      <c r="I13" s="1022"/>
      <c r="J13" s="1022"/>
      <c r="K13" s="1022"/>
      <c r="L13" s="1022"/>
      <c r="M13" s="1022"/>
      <c r="N13" s="1022"/>
      <c r="O13" s="1022"/>
      <c r="P13" s="1022"/>
      <c r="Q13" s="1022"/>
      <c r="R13" s="1022"/>
      <c r="S13" s="1022"/>
      <c r="T13" s="1022"/>
      <c r="U13" s="1023"/>
    </row>
    <row r="14" spans="2:25" ht="21" customHeight="1" thickBot="1">
      <c r="B14" s="157"/>
      <c r="C14" s="7"/>
      <c r="D14" s="7"/>
      <c r="E14" s="7"/>
      <c r="F14" s="7"/>
      <c r="G14" s="7"/>
      <c r="H14" s="7"/>
      <c r="I14" s="7"/>
      <c r="J14" s="7"/>
      <c r="K14" s="7"/>
      <c r="L14" s="7"/>
      <c r="M14" s="7"/>
      <c r="N14" s="7"/>
      <c r="O14" s="7"/>
      <c r="P14" s="7"/>
      <c r="Q14" s="7"/>
      <c r="R14" s="7"/>
      <c r="S14" s="7"/>
      <c r="T14" s="7"/>
      <c r="U14" s="8"/>
    </row>
    <row r="15" spans="2:25" ht="27" customHeight="1" thickBot="1">
      <c r="B15" s="1024" t="s">
        <v>16</v>
      </c>
      <c r="C15" s="1025"/>
      <c r="D15" s="1025"/>
      <c r="E15" s="1025"/>
      <c r="F15" s="1025"/>
      <c r="G15" s="1025"/>
      <c r="H15" s="1025"/>
      <c r="I15" s="1025"/>
      <c r="J15" s="1025"/>
      <c r="K15" s="1025"/>
      <c r="L15" s="1025"/>
      <c r="M15" s="1026"/>
      <c r="N15" s="1027" t="s">
        <v>1</v>
      </c>
      <c r="O15" s="1027"/>
      <c r="P15" s="1027"/>
      <c r="Q15" s="1027"/>
      <c r="R15" s="1027"/>
      <c r="S15" s="1027"/>
      <c r="T15" s="1027"/>
      <c r="U15" s="1028"/>
    </row>
    <row r="16" spans="2:25" ht="91.5" customHeight="1" thickBot="1">
      <c r="B16" s="1033" t="s">
        <v>27</v>
      </c>
      <c r="C16" s="1042" t="s">
        <v>253</v>
      </c>
      <c r="D16" s="1042" t="s">
        <v>254</v>
      </c>
      <c r="E16" s="1035" t="s">
        <v>26</v>
      </c>
      <c r="F16" s="1037" t="s">
        <v>19</v>
      </c>
      <c r="G16" s="1039" t="s">
        <v>11</v>
      </c>
      <c r="H16" s="1040"/>
      <c r="I16" s="1040"/>
      <c r="J16" s="1041"/>
      <c r="K16" s="1029" t="s">
        <v>20</v>
      </c>
      <c r="L16" s="1029" t="s">
        <v>21</v>
      </c>
      <c r="M16" s="1029" t="s">
        <v>2</v>
      </c>
      <c r="N16" s="1031" t="s">
        <v>22</v>
      </c>
      <c r="O16" s="1012" t="s">
        <v>3</v>
      </c>
      <c r="P16" s="1013"/>
      <c r="Q16" s="1014"/>
      <c r="R16" s="1015" t="s">
        <v>4</v>
      </c>
      <c r="S16" s="1017" t="s">
        <v>5</v>
      </c>
      <c r="T16" s="10" t="s">
        <v>29</v>
      </c>
      <c r="U16" s="1019" t="s">
        <v>0</v>
      </c>
      <c r="W16" s="1011" t="s">
        <v>32</v>
      </c>
      <c r="X16" s="1011"/>
      <c r="Y16" s="1011"/>
    </row>
    <row r="17" spans="2:25" ht="33" customHeight="1" thickBot="1">
      <c r="B17" s="1034"/>
      <c r="C17" s="1043"/>
      <c r="D17" s="1043"/>
      <c r="E17" s="1036"/>
      <c r="F17" s="1038"/>
      <c r="G17" s="11" t="s">
        <v>12</v>
      </c>
      <c r="H17" s="11" t="s">
        <v>13</v>
      </c>
      <c r="I17" s="11" t="s">
        <v>14</v>
      </c>
      <c r="J17" s="11" t="s">
        <v>15</v>
      </c>
      <c r="K17" s="1030"/>
      <c r="L17" s="1030"/>
      <c r="M17" s="1030"/>
      <c r="N17" s="1032"/>
      <c r="O17" s="12" t="s">
        <v>30</v>
      </c>
      <c r="P17" s="13" t="s">
        <v>28</v>
      </c>
      <c r="Q17" s="14" t="s">
        <v>31</v>
      </c>
      <c r="R17" s="1016"/>
      <c r="S17" s="1018"/>
      <c r="T17" s="15"/>
      <c r="U17" s="1020"/>
      <c r="W17" s="22">
        <v>0.75</v>
      </c>
      <c r="X17" s="22">
        <v>0.88</v>
      </c>
      <c r="Y17" s="22">
        <v>0.95</v>
      </c>
    </row>
    <row r="18" spans="2:25" ht="14.25" thickBot="1">
      <c r="E18" s="27"/>
      <c r="M18" s="16"/>
      <c r="O18" s="1"/>
      <c r="P18" s="169"/>
      <c r="Q18" s="169"/>
    </row>
    <row r="19" spans="2:25" ht="36" customHeight="1">
      <c r="B19" s="1050">
        <v>1</v>
      </c>
      <c r="C19" s="968" t="s">
        <v>1019</v>
      </c>
      <c r="D19" s="971" t="s">
        <v>316</v>
      </c>
      <c r="E19" s="971" t="s">
        <v>955</v>
      </c>
      <c r="F19" s="708" t="s">
        <v>956</v>
      </c>
      <c r="G19" s="959">
        <v>1</v>
      </c>
      <c r="H19" s="959"/>
      <c r="I19" s="959"/>
      <c r="J19" s="959"/>
      <c r="K19" s="1046" t="s">
        <v>1007</v>
      </c>
      <c r="L19" s="963">
        <v>0</v>
      </c>
      <c r="M19" s="957">
        <v>0</v>
      </c>
      <c r="N19" s="959">
        <v>1</v>
      </c>
      <c r="O19" s="960">
        <v>0</v>
      </c>
      <c r="P19" s="961">
        <v>1</v>
      </c>
      <c r="Q19" s="962" t="str">
        <f t="shared" ref="Q19:Q29" si="0">IF(P19&lt;=W$17,"T",IF(P19&lt;$Y$17,"R",IF(P19&gt;=$Y$17,"P")))</f>
        <v>P</v>
      </c>
      <c r="R19" s="709" t="s">
        <v>569</v>
      </c>
      <c r="S19" s="496"/>
      <c r="T19" s="572" t="s">
        <v>999</v>
      </c>
      <c r="U19" s="710"/>
    </row>
    <row r="20" spans="2:25" ht="27" customHeight="1">
      <c r="B20" s="1044"/>
      <c r="C20" s="969"/>
      <c r="D20" s="965"/>
      <c r="E20" s="965"/>
      <c r="F20" s="711" t="s">
        <v>957</v>
      </c>
      <c r="G20" s="947"/>
      <c r="H20" s="947"/>
      <c r="I20" s="947"/>
      <c r="J20" s="947"/>
      <c r="K20" s="1047"/>
      <c r="L20" s="950"/>
      <c r="M20" s="958"/>
      <c r="N20" s="947"/>
      <c r="O20" s="944"/>
      <c r="P20" s="945"/>
      <c r="Q20" s="946"/>
      <c r="R20" s="352" t="s">
        <v>351</v>
      </c>
      <c r="S20" s="323"/>
      <c r="T20" s="563"/>
      <c r="U20" s="89"/>
    </row>
    <row r="21" spans="2:25" ht="13.5" customHeight="1">
      <c r="B21" s="1044"/>
      <c r="C21" s="969"/>
      <c r="D21" s="965"/>
      <c r="E21" s="965"/>
      <c r="F21" s="711" t="s">
        <v>958</v>
      </c>
      <c r="G21" s="947"/>
      <c r="H21" s="947"/>
      <c r="I21" s="947"/>
      <c r="J21" s="947"/>
      <c r="K21" s="1047"/>
      <c r="L21" s="950"/>
      <c r="M21" s="958"/>
      <c r="N21" s="947"/>
      <c r="O21" s="944"/>
      <c r="P21" s="945"/>
      <c r="Q21" s="946"/>
      <c r="R21" s="352" t="s">
        <v>351</v>
      </c>
      <c r="S21" s="323"/>
      <c r="T21" s="563"/>
      <c r="U21" s="89"/>
    </row>
    <row r="22" spans="2:25" ht="15">
      <c r="B22" s="1044"/>
      <c r="C22" s="969"/>
      <c r="D22" s="965"/>
      <c r="E22" s="965"/>
      <c r="F22" s="711" t="s">
        <v>959</v>
      </c>
      <c r="G22" s="947"/>
      <c r="H22" s="947"/>
      <c r="I22" s="947"/>
      <c r="J22" s="947"/>
      <c r="K22" s="1047"/>
      <c r="L22" s="950"/>
      <c r="M22" s="958"/>
      <c r="N22" s="947"/>
      <c r="O22" s="944"/>
      <c r="P22" s="945"/>
      <c r="Q22" s="946"/>
      <c r="R22" s="352" t="s">
        <v>351</v>
      </c>
      <c r="S22" s="323"/>
      <c r="T22" s="563"/>
      <c r="U22" s="89"/>
    </row>
    <row r="23" spans="2:25" ht="29.25">
      <c r="B23" s="1044"/>
      <c r="C23" s="969"/>
      <c r="D23" s="965"/>
      <c r="E23" s="965"/>
      <c r="F23" s="711" t="s">
        <v>960</v>
      </c>
      <c r="G23" s="947"/>
      <c r="H23" s="947"/>
      <c r="I23" s="947"/>
      <c r="J23" s="947"/>
      <c r="K23" s="1048"/>
      <c r="L23" s="950"/>
      <c r="M23" s="958"/>
      <c r="N23" s="947"/>
      <c r="O23" s="944"/>
      <c r="P23" s="945"/>
      <c r="Q23" s="946"/>
      <c r="R23" s="352" t="s">
        <v>351</v>
      </c>
      <c r="S23" s="323"/>
      <c r="T23" s="563"/>
      <c r="U23" s="89"/>
    </row>
    <row r="24" spans="2:25" ht="28.5">
      <c r="B24" s="1044">
        <v>2</v>
      </c>
      <c r="C24" s="969"/>
      <c r="D24" s="965"/>
      <c r="E24" s="970" t="s">
        <v>557</v>
      </c>
      <c r="F24" s="712" t="s">
        <v>558</v>
      </c>
      <c r="G24" s="947">
        <v>1</v>
      </c>
      <c r="H24" s="947">
        <v>1</v>
      </c>
      <c r="I24" s="947"/>
      <c r="J24" s="947"/>
      <c r="K24" s="964" t="s">
        <v>1008</v>
      </c>
      <c r="L24" s="950">
        <v>0</v>
      </c>
      <c r="M24" s="958">
        <v>0</v>
      </c>
      <c r="N24" s="947">
        <v>1</v>
      </c>
      <c r="O24" s="944">
        <v>0</v>
      </c>
      <c r="P24" s="945">
        <v>1</v>
      </c>
      <c r="Q24" s="946" t="str">
        <f t="shared" si="0"/>
        <v>P</v>
      </c>
      <c r="R24" s="945">
        <v>3</v>
      </c>
      <c r="S24" s="323"/>
      <c r="T24" s="713" t="s">
        <v>570</v>
      </c>
      <c r="U24" s="89"/>
    </row>
    <row r="25" spans="2:25" ht="24.75" customHeight="1">
      <c r="B25" s="1044"/>
      <c r="C25" s="969"/>
      <c r="D25" s="965"/>
      <c r="E25" s="970"/>
      <c r="F25" s="712" t="s">
        <v>559</v>
      </c>
      <c r="G25" s="947"/>
      <c r="H25" s="947"/>
      <c r="I25" s="947"/>
      <c r="J25" s="947"/>
      <c r="K25" s="964"/>
      <c r="L25" s="950"/>
      <c r="M25" s="958"/>
      <c r="N25" s="947"/>
      <c r="O25" s="944"/>
      <c r="P25" s="945"/>
      <c r="Q25" s="946"/>
      <c r="R25" s="945"/>
      <c r="S25" s="323"/>
      <c r="T25" s="713"/>
      <c r="U25" s="89"/>
    </row>
    <row r="26" spans="2:25" ht="48.75" customHeight="1">
      <c r="B26" s="1044"/>
      <c r="C26" s="969"/>
      <c r="D26" s="965"/>
      <c r="E26" s="970"/>
      <c r="F26" s="712" t="s">
        <v>560</v>
      </c>
      <c r="G26" s="947"/>
      <c r="H26" s="947"/>
      <c r="I26" s="947"/>
      <c r="J26" s="947"/>
      <c r="K26" s="964"/>
      <c r="L26" s="950"/>
      <c r="M26" s="958"/>
      <c r="N26" s="947"/>
      <c r="O26" s="944"/>
      <c r="P26" s="945"/>
      <c r="Q26" s="946"/>
      <c r="R26" s="945"/>
      <c r="S26" s="323"/>
      <c r="T26" s="713"/>
      <c r="U26" s="89"/>
    </row>
    <row r="27" spans="2:25" ht="24.75" customHeight="1">
      <c r="B27" s="1044"/>
      <c r="C27" s="969"/>
      <c r="D27" s="965"/>
      <c r="E27" s="970"/>
      <c r="F27" s="712" t="s">
        <v>561</v>
      </c>
      <c r="G27" s="947"/>
      <c r="H27" s="947"/>
      <c r="I27" s="947"/>
      <c r="J27" s="947"/>
      <c r="K27" s="964"/>
      <c r="L27" s="950"/>
      <c r="M27" s="958"/>
      <c r="N27" s="947"/>
      <c r="O27" s="944"/>
      <c r="P27" s="945"/>
      <c r="Q27" s="946"/>
      <c r="R27" s="945"/>
      <c r="S27" s="323"/>
      <c r="T27" s="714" t="s">
        <v>571</v>
      </c>
      <c r="U27" s="89"/>
    </row>
    <row r="28" spans="2:25" ht="13.5" customHeight="1">
      <c r="B28" s="1044"/>
      <c r="C28" s="969"/>
      <c r="D28" s="965"/>
      <c r="E28" s="970"/>
      <c r="F28" s="631" t="s">
        <v>562</v>
      </c>
      <c r="G28" s="947"/>
      <c r="H28" s="947"/>
      <c r="I28" s="947"/>
      <c r="J28" s="947"/>
      <c r="K28" s="964"/>
      <c r="L28" s="950"/>
      <c r="M28" s="958"/>
      <c r="N28" s="947"/>
      <c r="O28" s="944"/>
      <c r="P28" s="945"/>
      <c r="Q28" s="946"/>
      <c r="R28" s="945"/>
      <c r="S28" s="323"/>
      <c r="T28" s="565" t="s">
        <v>662</v>
      </c>
      <c r="U28" s="89"/>
    </row>
    <row r="29" spans="2:25" ht="15" customHeight="1">
      <c r="B29" s="1044">
        <v>3</v>
      </c>
      <c r="C29" s="969"/>
      <c r="D29" s="965"/>
      <c r="E29" s="970" t="s">
        <v>961</v>
      </c>
      <c r="F29" s="715" t="s">
        <v>962</v>
      </c>
      <c r="G29" s="947">
        <v>1</v>
      </c>
      <c r="H29" s="947">
        <v>1</v>
      </c>
      <c r="I29" s="947"/>
      <c r="J29" s="947"/>
      <c r="K29" s="964" t="s">
        <v>1009</v>
      </c>
      <c r="L29" s="950">
        <v>0</v>
      </c>
      <c r="M29" s="958">
        <v>0</v>
      </c>
      <c r="N29" s="947">
        <v>1</v>
      </c>
      <c r="O29" s="944">
        <v>0</v>
      </c>
      <c r="P29" s="945">
        <v>1</v>
      </c>
      <c r="Q29" s="946" t="str">
        <f t="shared" si="0"/>
        <v>P</v>
      </c>
      <c r="R29" s="352" t="s">
        <v>351</v>
      </c>
      <c r="S29" s="323"/>
      <c r="T29" s="714" t="s">
        <v>1000</v>
      </c>
      <c r="U29" s="89"/>
    </row>
    <row r="30" spans="2:25" ht="13.5" customHeight="1">
      <c r="B30" s="1044"/>
      <c r="C30" s="969"/>
      <c r="D30" s="965"/>
      <c r="E30" s="970"/>
      <c r="F30" s="715" t="s">
        <v>963</v>
      </c>
      <c r="G30" s="947"/>
      <c r="H30" s="947"/>
      <c r="I30" s="947"/>
      <c r="J30" s="947"/>
      <c r="K30" s="964"/>
      <c r="L30" s="950"/>
      <c r="M30" s="958"/>
      <c r="N30" s="947"/>
      <c r="O30" s="944"/>
      <c r="P30" s="945"/>
      <c r="Q30" s="946"/>
      <c r="R30" s="352" t="s">
        <v>351</v>
      </c>
      <c r="S30" s="323"/>
      <c r="T30" s="714"/>
      <c r="U30" s="89"/>
    </row>
    <row r="31" spans="2:25" ht="15">
      <c r="B31" s="1044">
        <v>4</v>
      </c>
      <c r="C31" s="967" t="s">
        <v>1020</v>
      </c>
      <c r="D31" s="965" t="s">
        <v>1024</v>
      </c>
      <c r="E31" s="970" t="s">
        <v>964</v>
      </c>
      <c r="F31" s="712" t="s">
        <v>965</v>
      </c>
      <c r="G31" s="947">
        <v>1</v>
      </c>
      <c r="H31" s="947"/>
      <c r="I31" s="947"/>
      <c r="J31" s="947"/>
      <c r="K31" s="1049" t="s">
        <v>1010</v>
      </c>
      <c r="L31" s="950">
        <v>0</v>
      </c>
      <c r="M31" s="958">
        <v>0</v>
      </c>
      <c r="N31" s="947">
        <v>1</v>
      </c>
      <c r="O31" s="944">
        <v>0</v>
      </c>
      <c r="P31" s="945">
        <v>1</v>
      </c>
      <c r="Q31" s="946" t="str">
        <f t="shared" ref="Q31:Q61" si="1">IF(P31&lt;=W$17,"T",IF(P31&lt;$Y$17,"R",IF(P31&gt;=$Y$17,"P")))</f>
        <v>P</v>
      </c>
      <c r="R31" s="352" t="s">
        <v>351</v>
      </c>
      <c r="S31" s="323"/>
      <c r="T31" s="967" t="s">
        <v>1001</v>
      </c>
      <c r="U31" s="89"/>
    </row>
    <row r="32" spans="2:25" ht="15" customHeight="1">
      <c r="B32" s="1044"/>
      <c r="C32" s="967"/>
      <c r="D32" s="965"/>
      <c r="E32" s="970"/>
      <c r="F32" s="712" t="s">
        <v>966</v>
      </c>
      <c r="G32" s="947"/>
      <c r="H32" s="947"/>
      <c r="I32" s="947"/>
      <c r="J32" s="947"/>
      <c r="K32" s="1047"/>
      <c r="L32" s="950"/>
      <c r="M32" s="958"/>
      <c r="N32" s="947"/>
      <c r="O32" s="944"/>
      <c r="P32" s="945"/>
      <c r="Q32" s="946"/>
      <c r="R32" s="352" t="s">
        <v>351</v>
      </c>
      <c r="S32" s="323"/>
      <c r="T32" s="967"/>
      <c r="U32" s="89"/>
    </row>
    <row r="33" spans="2:21" ht="13.5" customHeight="1">
      <c r="B33" s="1044"/>
      <c r="C33" s="967"/>
      <c r="D33" s="965"/>
      <c r="E33" s="970"/>
      <c r="F33" s="712" t="s">
        <v>967</v>
      </c>
      <c r="G33" s="947"/>
      <c r="H33" s="947"/>
      <c r="I33" s="947"/>
      <c r="J33" s="947"/>
      <c r="K33" s="1047"/>
      <c r="L33" s="950"/>
      <c r="M33" s="958"/>
      <c r="N33" s="947"/>
      <c r="O33" s="944"/>
      <c r="P33" s="945"/>
      <c r="Q33" s="946"/>
      <c r="R33" s="352" t="s">
        <v>351</v>
      </c>
      <c r="S33" s="323"/>
      <c r="T33" s="967"/>
      <c r="U33" s="89"/>
    </row>
    <row r="34" spans="2:21" ht="15" customHeight="1">
      <c r="B34" s="1044"/>
      <c r="C34" s="967"/>
      <c r="D34" s="965"/>
      <c r="E34" s="970"/>
      <c r="F34" s="712" t="s">
        <v>968</v>
      </c>
      <c r="G34" s="947"/>
      <c r="H34" s="947"/>
      <c r="I34" s="947"/>
      <c r="J34" s="947"/>
      <c r="K34" s="1048"/>
      <c r="L34" s="950"/>
      <c r="M34" s="958"/>
      <c r="N34" s="947"/>
      <c r="O34" s="944"/>
      <c r="P34" s="945"/>
      <c r="Q34" s="946"/>
      <c r="R34" s="352" t="s">
        <v>351</v>
      </c>
      <c r="S34" s="323"/>
      <c r="T34" s="967"/>
      <c r="U34" s="89"/>
    </row>
    <row r="35" spans="2:21" ht="15" customHeight="1">
      <c r="B35" s="1044">
        <v>5</v>
      </c>
      <c r="C35" s="964" t="s">
        <v>1019</v>
      </c>
      <c r="D35" s="970" t="s">
        <v>1025</v>
      </c>
      <c r="E35" s="970" t="s">
        <v>969</v>
      </c>
      <c r="F35" s="712" t="s">
        <v>970</v>
      </c>
      <c r="G35" s="947">
        <v>1</v>
      </c>
      <c r="H35" s="947">
        <v>1</v>
      </c>
      <c r="I35" s="947"/>
      <c r="J35" s="947"/>
      <c r="K35" s="964" t="s">
        <v>1011</v>
      </c>
      <c r="L35" s="950">
        <v>0</v>
      </c>
      <c r="M35" s="952">
        <v>0</v>
      </c>
      <c r="N35" s="947">
        <v>1</v>
      </c>
      <c r="O35" s="949">
        <v>0</v>
      </c>
      <c r="P35" s="945">
        <v>1</v>
      </c>
      <c r="Q35" s="946" t="str">
        <f t="shared" si="1"/>
        <v>P</v>
      </c>
      <c r="R35" s="352" t="s">
        <v>351</v>
      </c>
      <c r="S35" s="323"/>
      <c r="T35" s="974" t="s">
        <v>1002</v>
      </c>
      <c r="U35" s="89"/>
    </row>
    <row r="36" spans="2:21" ht="27" customHeight="1">
      <c r="B36" s="1044"/>
      <c r="C36" s="964"/>
      <c r="D36" s="970"/>
      <c r="E36" s="970"/>
      <c r="F36" s="712" t="s">
        <v>971</v>
      </c>
      <c r="G36" s="947"/>
      <c r="H36" s="947"/>
      <c r="I36" s="947"/>
      <c r="J36" s="947"/>
      <c r="K36" s="964"/>
      <c r="L36" s="950"/>
      <c r="M36" s="952"/>
      <c r="N36" s="947"/>
      <c r="O36" s="949"/>
      <c r="P36" s="945"/>
      <c r="Q36" s="946"/>
      <c r="R36" s="352" t="s">
        <v>351</v>
      </c>
      <c r="S36" s="323"/>
      <c r="T36" s="974"/>
      <c r="U36" s="89"/>
    </row>
    <row r="37" spans="2:21" ht="29.25" customHeight="1">
      <c r="B37" s="1044"/>
      <c r="C37" s="964"/>
      <c r="D37" s="970"/>
      <c r="E37" s="970"/>
      <c r="F37" s="712" t="s">
        <v>972</v>
      </c>
      <c r="G37" s="947"/>
      <c r="H37" s="947"/>
      <c r="I37" s="947"/>
      <c r="J37" s="947"/>
      <c r="K37" s="964"/>
      <c r="L37" s="950"/>
      <c r="M37" s="952"/>
      <c r="N37" s="947"/>
      <c r="O37" s="949"/>
      <c r="P37" s="945"/>
      <c r="Q37" s="946"/>
      <c r="R37" s="352" t="s">
        <v>351</v>
      </c>
      <c r="S37" s="323"/>
      <c r="T37" s="974"/>
      <c r="U37" s="89"/>
    </row>
    <row r="38" spans="2:21" ht="15" customHeight="1">
      <c r="B38" s="1044"/>
      <c r="C38" s="964"/>
      <c r="D38" s="970"/>
      <c r="E38" s="970"/>
      <c r="F38" s="712" t="s">
        <v>973</v>
      </c>
      <c r="G38" s="947"/>
      <c r="H38" s="947"/>
      <c r="I38" s="947"/>
      <c r="J38" s="947"/>
      <c r="K38" s="964"/>
      <c r="L38" s="950"/>
      <c r="M38" s="952"/>
      <c r="N38" s="947"/>
      <c r="O38" s="949"/>
      <c r="P38" s="945"/>
      <c r="Q38" s="946"/>
      <c r="R38" s="352" t="s">
        <v>351</v>
      </c>
      <c r="S38" s="323"/>
      <c r="T38" s="974"/>
      <c r="U38" s="89"/>
    </row>
    <row r="39" spans="2:21" ht="27" customHeight="1">
      <c r="B39" s="1044"/>
      <c r="C39" s="964"/>
      <c r="D39" s="970"/>
      <c r="E39" s="970"/>
      <c r="F39" s="712" t="s">
        <v>974</v>
      </c>
      <c r="G39" s="947"/>
      <c r="H39" s="947"/>
      <c r="I39" s="947"/>
      <c r="J39" s="947"/>
      <c r="K39" s="964"/>
      <c r="L39" s="950"/>
      <c r="M39" s="952"/>
      <c r="N39" s="947"/>
      <c r="O39" s="949"/>
      <c r="P39" s="945"/>
      <c r="Q39" s="946"/>
      <c r="R39" s="352" t="s">
        <v>351</v>
      </c>
      <c r="S39" s="323"/>
      <c r="T39" s="974"/>
      <c r="U39" s="89"/>
    </row>
    <row r="40" spans="2:21" ht="26.25" customHeight="1">
      <c r="B40" s="1044">
        <v>6</v>
      </c>
      <c r="C40" s="964" t="s">
        <v>1021</v>
      </c>
      <c r="D40" s="1051" t="s">
        <v>1026</v>
      </c>
      <c r="E40" s="1051" t="s">
        <v>975</v>
      </c>
      <c r="F40" s="716" t="s">
        <v>976</v>
      </c>
      <c r="G40" s="947">
        <v>1</v>
      </c>
      <c r="H40" s="947">
        <v>1</v>
      </c>
      <c r="I40" s="947"/>
      <c r="J40" s="947"/>
      <c r="K40" s="964" t="s">
        <v>1012</v>
      </c>
      <c r="L40" s="950">
        <v>0</v>
      </c>
      <c r="M40" s="952">
        <v>0</v>
      </c>
      <c r="N40" s="947">
        <v>1</v>
      </c>
      <c r="O40" s="949">
        <v>0</v>
      </c>
      <c r="P40" s="945">
        <v>1</v>
      </c>
      <c r="Q40" s="946" t="str">
        <f t="shared" si="1"/>
        <v>P</v>
      </c>
      <c r="R40" s="352" t="s">
        <v>351</v>
      </c>
      <c r="S40" s="323"/>
      <c r="T40" s="967" t="s">
        <v>1003</v>
      </c>
      <c r="U40" s="89"/>
    </row>
    <row r="41" spans="2:21" ht="28.5" customHeight="1">
      <c r="B41" s="1044"/>
      <c r="C41" s="964"/>
      <c r="D41" s="1051"/>
      <c r="E41" s="1051"/>
      <c r="F41" s="716" t="s">
        <v>977</v>
      </c>
      <c r="G41" s="947"/>
      <c r="H41" s="947"/>
      <c r="I41" s="947"/>
      <c r="J41" s="947"/>
      <c r="K41" s="964"/>
      <c r="L41" s="950"/>
      <c r="M41" s="952"/>
      <c r="N41" s="947"/>
      <c r="O41" s="949"/>
      <c r="P41" s="945"/>
      <c r="Q41" s="946"/>
      <c r="R41" s="352" t="s">
        <v>351</v>
      </c>
      <c r="S41" s="323"/>
      <c r="T41" s="967"/>
      <c r="U41" s="89"/>
    </row>
    <row r="42" spans="2:21" ht="29.25" customHeight="1">
      <c r="B42" s="1044"/>
      <c r="C42" s="964"/>
      <c r="D42" s="1051"/>
      <c r="E42" s="1051"/>
      <c r="F42" s="716" t="s">
        <v>978</v>
      </c>
      <c r="G42" s="947"/>
      <c r="H42" s="947"/>
      <c r="I42" s="947"/>
      <c r="J42" s="947"/>
      <c r="K42" s="964"/>
      <c r="L42" s="950"/>
      <c r="M42" s="952"/>
      <c r="N42" s="947"/>
      <c r="O42" s="949"/>
      <c r="P42" s="945"/>
      <c r="Q42" s="946"/>
      <c r="R42" s="352" t="s">
        <v>351</v>
      </c>
      <c r="S42" s="323"/>
      <c r="T42" s="967"/>
      <c r="U42" s="89"/>
    </row>
    <row r="43" spans="2:21" ht="15" customHeight="1">
      <c r="B43" s="1044"/>
      <c r="C43" s="964"/>
      <c r="D43" s="1051"/>
      <c r="E43" s="1051"/>
      <c r="F43" s="716" t="s">
        <v>979</v>
      </c>
      <c r="G43" s="947"/>
      <c r="H43" s="947"/>
      <c r="I43" s="947"/>
      <c r="J43" s="947"/>
      <c r="K43" s="964"/>
      <c r="L43" s="950"/>
      <c r="M43" s="952"/>
      <c r="N43" s="947"/>
      <c r="O43" s="949"/>
      <c r="P43" s="945"/>
      <c r="Q43" s="946"/>
      <c r="R43" s="352" t="s">
        <v>351</v>
      </c>
      <c r="S43" s="323"/>
      <c r="T43" s="967"/>
      <c r="U43" s="89"/>
    </row>
    <row r="44" spans="2:21" ht="15" customHeight="1">
      <c r="B44" s="1044"/>
      <c r="C44" s="964"/>
      <c r="D44" s="1051"/>
      <c r="E44" s="1051"/>
      <c r="F44" s="716" t="s">
        <v>980</v>
      </c>
      <c r="G44" s="947"/>
      <c r="H44" s="947"/>
      <c r="I44" s="947"/>
      <c r="J44" s="947"/>
      <c r="K44" s="964"/>
      <c r="L44" s="950"/>
      <c r="M44" s="952"/>
      <c r="N44" s="947"/>
      <c r="O44" s="949"/>
      <c r="P44" s="945"/>
      <c r="Q44" s="946"/>
      <c r="R44" s="352" t="s">
        <v>351</v>
      </c>
      <c r="S44" s="323"/>
      <c r="T44" s="967"/>
      <c r="U44" s="89"/>
    </row>
    <row r="45" spans="2:21" ht="15" customHeight="1">
      <c r="B45" s="1044"/>
      <c r="C45" s="964"/>
      <c r="D45" s="1051"/>
      <c r="E45" s="1051"/>
      <c r="F45" s="716" t="s">
        <v>981</v>
      </c>
      <c r="G45" s="947"/>
      <c r="H45" s="947"/>
      <c r="I45" s="947"/>
      <c r="J45" s="947"/>
      <c r="K45" s="964"/>
      <c r="L45" s="950"/>
      <c r="M45" s="952"/>
      <c r="N45" s="947"/>
      <c r="O45" s="949"/>
      <c r="P45" s="945"/>
      <c r="Q45" s="946"/>
      <c r="R45" s="352" t="s">
        <v>351</v>
      </c>
      <c r="S45" s="323"/>
      <c r="T45" s="967"/>
      <c r="U45" s="89"/>
    </row>
    <row r="46" spans="2:21" ht="15" customHeight="1">
      <c r="B46" s="1044"/>
      <c r="C46" s="964"/>
      <c r="D46" s="1051"/>
      <c r="E46" s="1051"/>
      <c r="F46" s="717" t="s">
        <v>982</v>
      </c>
      <c r="G46" s="947"/>
      <c r="H46" s="947"/>
      <c r="I46" s="947"/>
      <c r="J46" s="947"/>
      <c r="K46" s="964"/>
      <c r="L46" s="950"/>
      <c r="M46" s="952"/>
      <c r="N46" s="947"/>
      <c r="O46" s="949"/>
      <c r="P46" s="945"/>
      <c r="Q46" s="946"/>
      <c r="R46" s="352" t="s">
        <v>351</v>
      </c>
      <c r="S46" s="323"/>
      <c r="T46" s="967"/>
      <c r="U46" s="89"/>
    </row>
    <row r="47" spans="2:21" ht="15" customHeight="1">
      <c r="B47" s="1044"/>
      <c r="C47" s="964"/>
      <c r="D47" s="1051"/>
      <c r="E47" s="1051"/>
      <c r="F47" s="717" t="s">
        <v>983</v>
      </c>
      <c r="G47" s="947"/>
      <c r="H47" s="947"/>
      <c r="I47" s="947"/>
      <c r="J47" s="947"/>
      <c r="K47" s="964"/>
      <c r="L47" s="950"/>
      <c r="M47" s="952"/>
      <c r="N47" s="947"/>
      <c r="O47" s="949"/>
      <c r="P47" s="945"/>
      <c r="Q47" s="946"/>
      <c r="R47" s="352" t="s">
        <v>351</v>
      </c>
      <c r="S47" s="323"/>
      <c r="T47" s="967"/>
      <c r="U47" s="89"/>
    </row>
    <row r="48" spans="2:21" ht="15" customHeight="1">
      <c r="B48" s="1044"/>
      <c r="C48" s="964"/>
      <c r="D48" s="1051"/>
      <c r="E48" s="1051"/>
      <c r="F48" s="717" t="s">
        <v>984</v>
      </c>
      <c r="G48" s="947"/>
      <c r="H48" s="947"/>
      <c r="I48" s="947"/>
      <c r="J48" s="947"/>
      <c r="K48" s="964"/>
      <c r="L48" s="950"/>
      <c r="M48" s="952"/>
      <c r="N48" s="947"/>
      <c r="O48" s="949"/>
      <c r="P48" s="945"/>
      <c r="Q48" s="946"/>
      <c r="R48" s="352" t="s">
        <v>351</v>
      </c>
      <c r="S48" s="323"/>
      <c r="T48" s="967"/>
      <c r="U48" s="89"/>
    </row>
    <row r="49" spans="2:21" ht="15" customHeight="1">
      <c r="B49" s="1044"/>
      <c r="C49" s="964"/>
      <c r="D49" s="1051"/>
      <c r="E49" s="1051"/>
      <c r="F49" s="717" t="s">
        <v>985</v>
      </c>
      <c r="G49" s="947"/>
      <c r="H49" s="947"/>
      <c r="I49" s="947"/>
      <c r="J49" s="947"/>
      <c r="K49" s="964"/>
      <c r="L49" s="950"/>
      <c r="M49" s="952"/>
      <c r="N49" s="947"/>
      <c r="O49" s="949"/>
      <c r="P49" s="945"/>
      <c r="Q49" s="946"/>
      <c r="R49" s="352" t="s">
        <v>351</v>
      </c>
      <c r="S49" s="323"/>
      <c r="T49" s="967"/>
      <c r="U49" s="89"/>
    </row>
    <row r="50" spans="2:21" ht="15" customHeight="1">
      <c r="B50" s="1044"/>
      <c r="C50" s="964"/>
      <c r="D50" s="1051"/>
      <c r="E50" s="1051"/>
      <c r="F50" s="717" t="s">
        <v>986</v>
      </c>
      <c r="G50" s="947"/>
      <c r="H50" s="947"/>
      <c r="I50" s="947"/>
      <c r="J50" s="947"/>
      <c r="K50" s="964"/>
      <c r="L50" s="950"/>
      <c r="M50" s="952"/>
      <c r="N50" s="947"/>
      <c r="O50" s="949"/>
      <c r="P50" s="945"/>
      <c r="Q50" s="946"/>
      <c r="R50" s="352" t="s">
        <v>351</v>
      </c>
      <c r="S50" s="323"/>
      <c r="T50" s="967"/>
      <c r="U50" s="89"/>
    </row>
    <row r="51" spans="2:21" ht="29.25" customHeight="1">
      <c r="B51" s="1044">
        <v>7</v>
      </c>
      <c r="C51" s="964" t="s">
        <v>1022</v>
      </c>
      <c r="D51" s="1052" t="s">
        <v>1027</v>
      </c>
      <c r="E51" s="1052" t="s">
        <v>987</v>
      </c>
      <c r="F51" s="468" t="s">
        <v>988</v>
      </c>
      <c r="G51" s="947">
        <v>1</v>
      </c>
      <c r="H51" s="947">
        <v>1</v>
      </c>
      <c r="I51" s="947"/>
      <c r="J51" s="947"/>
      <c r="K51" s="964" t="s">
        <v>1013</v>
      </c>
      <c r="L51" s="950">
        <v>0</v>
      </c>
      <c r="M51" s="952">
        <v>0</v>
      </c>
      <c r="N51" s="947">
        <v>1</v>
      </c>
      <c r="O51" s="949">
        <v>0</v>
      </c>
      <c r="P51" s="945">
        <v>1</v>
      </c>
      <c r="Q51" s="946" t="str">
        <f t="shared" si="1"/>
        <v>P</v>
      </c>
      <c r="R51" s="352" t="s">
        <v>351</v>
      </c>
      <c r="S51" s="323"/>
      <c r="T51" s="718" t="s">
        <v>1004</v>
      </c>
      <c r="U51" s="89"/>
    </row>
    <row r="52" spans="2:21" ht="15" customHeight="1">
      <c r="B52" s="1044"/>
      <c r="C52" s="964"/>
      <c r="D52" s="1052"/>
      <c r="E52" s="1052"/>
      <c r="F52" s="468" t="s">
        <v>989</v>
      </c>
      <c r="G52" s="947"/>
      <c r="H52" s="947"/>
      <c r="I52" s="947"/>
      <c r="J52" s="947"/>
      <c r="K52" s="964"/>
      <c r="L52" s="950"/>
      <c r="M52" s="952"/>
      <c r="N52" s="947"/>
      <c r="O52" s="949"/>
      <c r="P52" s="945"/>
      <c r="Q52" s="946"/>
      <c r="R52" s="352" t="s">
        <v>351</v>
      </c>
      <c r="S52" s="323"/>
      <c r="T52" s="975" t="s">
        <v>1005</v>
      </c>
      <c r="U52" s="89"/>
    </row>
    <row r="53" spans="2:21" ht="15" customHeight="1">
      <c r="B53" s="1044"/>
      <c r="C53" s="964"/>
      <c r="D53" s="1052"/>
      <c r="E53" s="1052"/>
      <c r="F53" s="468" t="s">
        <v>990</v>
      </c>
      <c r="G53" s="947"/>
      <c r="H53" s="947"/>
      <c r="I53" s="947"/>
      <c r="J53" s="947"/>
      <c r="K53" s="964" t="s">
        <v>1014</v>
      </c>
      <c r="L53" s="950"/>
      <c r="M53" s="952"/>
      <c r="N53" s="947"/>
      <c r="O53" s="949"/>
      <c r="P53" s="945"/>
      <c r="Q53" s="946"/>
      <c r="R53" s="352" t="s">
        <v>351</v>
      </c>
      <c r="S53" s="323"/>
      <c r="T53" s="975"/>
      <c r="U53" s="89"/>
    </row>
    <row r="54" spans="2:21" ht="15" customHeight="1">
      <c r="B54" s="1044"/>
      <c r="C54" s="964"/>
      <c r="D54" s="1052"/>
      <c r="E54" s="1052"/>
      <c r="F54" s="468" t="s">
        <v>991</v>
      </c>
      <c r="G54" s="947"/>
      <c r="H54" s="947"/>
      <c r="I54" s="947"/>
      <c r="J54" s="947"/>
      <c r="K54" s="964"/>
      <c r="L54" s="950"/>
      <c r="M54" s="952"/>
      <c r="N54" s="947"/>
      <c r="O54" s="949"/>
      <c r="P54" s="945"/>
      <c r="Q54" s="946"/>
      <c r="R54" s="352" t="s">
        <v>351</v>
      </c>
      <c r="S54" s="323"/>
      <c r="T54" s="975"/>
      <c r="U54" s="89"/>
    </row>
    <row r="55" spans="2:21" ht="33" customHeight="1">
      <c r="B55" s="1044"/>
      <c r="C55" s="964"/>
      <c r="D55" s="1052"/>
      <c r="E55" s="1052"/>
      <c r="F55" s="468" t="s">
        <v>992</v>
      </c>
      <c r="G55" s="947"/>
      <c r="H55" s="947"/>
      <c r="I55" s="947"/>
      <c r="J55" s="947"/>
      <c r="K55" s="964"/>
      <c r="L55" s="950"/>
      <c r="M55" s="952"/>
      <c r="N55" s="947"/>
      <c r="O55" s="949"/>
      <c r="P55" s="945"/>
      <c r="Q55" s="946"/>
      <c r="R55" s="352" t="s">
        <v>351</v>
      </c>
      <c r="S55" s="323"/>
      <c r="T55" s="975"/>
      <c r="U55" s="89"/>
    </row>
    <row r="56" spans="2:21" ht="15" customHeight="1">
      <c r="B56" s="1044"/>
      <c r="C56" s="964"/>
      <c r="D56" s="1053" t="s">
        <v>1028</v>
      </c>
      <c r="E56" s="1053" t="s">
        <v>565</v>
      </c>
      <c r="F56" s="719" t="s">
        <v>993</v>
      </c>
      <c r="G56" s="945">
        <v>1</v>
      </c>
      <c r="H56" s="945">
        <v>1</v>
      </c>
      <c r="I56" s="947"/>
      <c r="J56" s="947"/>
      <c r="K56" s="972" t="s">
        <v>1015</v>
      </c>
      <c r="L56" s="950">
        <v>0</v>
      </c>
      <c r="M56" s="952">
        <v>0</v>
      </c>
      <c r="N56" s="947">
        <v>1</v>
      </c>
      <c r="O56" s="949">
        <v>0</v>
      </c>
      <c r="P56" s="945">
        <v>1</v>
      </c>
      <c r="Q56" s="946" t="str">
        <f t="shared" si="1"/>
        <v>P</v>
      </c>
      <c r="R56" s="352" t="s">
        <v>351</v>
      </c>
      <c r="S56" s="323"/>
      <c r="T56" s="976" t="s">
        <v>1006</v>
      </c>
      <c r="U56" s="89"/>
    </row>
    <row r="57" spans="2:21" ht="15" customHeight="1">
      <c r="B57" s="1044"/>
      <c r="C57" s="964"/>
      <c r="D57" s="1053"/>
      <c r="E57" s="1053"/>
      <c r="F57" s="720" t="s">
        <v>994</v>
      </c>
      <c r="G57" s="945"/>
      <c r="H57" s="945"/>
      <c r="I57" s="947"/>
      <c r="J57" s="947"/>
      <c r="K57" s="972"/>
      <c r="L57" s="950"/>
      <c r="M57" s="952"/>
      <c r="N57" s="947"/>
      <c r="O57" s="949"/>
      <c r="P57" s="945"/>
      <c r="Q57" s="946"/>
      <c r="R57" s="352" t="s">
        <v>351</v>
      </c>
      <c r="S57" s="323"/>
      <c r="T57" s="976"/>
      <c r="U57" s="89"/>
    </row>
    <row r="58" spans="2:21" ht="15" customHeight="1">
      <c r="B58" s="1044"/>
      <c r="C58" s="964"/>
      <c r="D58" s="1053"/>
      <c r="E58" s="1053"/>
      <c r="F58" s="720" t="s">
        <v>566</v>
      </c>
      <c r="G58" s="945"/>
      <c r="H58" s="945"/>
      <c r="I58" s="947"/>
      <c r="J58" s="947"/>
      <c r="K58" s="972"/>
      <c r="L58" s="950"/>
      <c r="M58" s="952"/>
      <c r="N58" s="947"/>
      <c r="O58" s="949"/>
      <c r="P58" s="945"/>
      <c r="Q58" s="946"/>
      <c r="R58" s="352" t="s">
        <v>351</v>
      </c>
      <c r="S58" s="323"/>
      <c r="T58" s="976"/>
      <c r="U58" s="89"/>
    </row>
    <row r="59" spans="2:21" ht="15" customHeight="1">
      <c r="B59" s="1044"/>
      <c r="C59" s="964"/>
      <c r="D59" s="1053"/>
      <c r="E59" s="1053"/>
      <c r="F59" s="720" t="s">
        <v>567</v>
      </c>
      <c r="G59" s="945"/>
      <c r="H59" s="945"/>
      <c r="I59" s="947"/>
      <c r="J59" s="947"/>
      <c r="K59" s="972"/>
      <c r="L59" s="950"/>
      <c r="M59" s="952"/>
      <c r="N59" s="947"/>
      <c r="O59" s="949"/>
      <c r="P59" s="945"/>
      <c r="Q59" s="946"/>
      <c r="R59" s="352" t="s">
        <v>351</v>
      </c>
      <c r="S59" s="323"/>
      <c r="T59" s="976"/>
      <c r="U59" s="89"/>
    </row>
    <row r="60" spans="2:21" ht="27.75" customHeight="1">
      <c r="B60" s="1044"/>
      <c r="C60" s="964"/>
      <c r="D60" s="1053"/>
      <c r="E60" s="1053"/>
      <c r="F60" s="720" t="s">
        <v>995</v>
      </c>
      <c r="G60" s="945"/>
      <c r="H60" s="945"/>
      <c r="I60" s="947"/>
      <c r="J60" s="947"/>
      <c r="K60" s="972"/>
      <c r="L60" s="950"/>
      <c r="M60" s="952"/>
      <c r="N60" s="947"/>
      <c r="O60" s="949"/>
      <c r="P60" s="945"/>
      <c r="Q60" s="946"/>
      <c r="R60" s="352" t="s">
        <v>351</v>
      </c>
      <c r="S60" s="323"/>
      <c r="T60" s="976"/>
      <c r="U60" s="89"/>
    </row>
    <row r="61" spans="2:21" ht="24.75" customHeight="1">
      <c r="B61" s="1044"/>
      <c r="C61" s="965" t="s">
        <v>1023</v>
      </c>
      <c r="D61" s="1053" t="s">
        <v>568</v>
      </c>
      <c r="E61" s="1053" t="s">
        <v>563</v>
      </c>
      <c r="F61" s="468" t="s">
        <v>564</v>
      </c>
      <c r="G61" s="945">
        <v>1</v>
      </c>
      <c r="H61" s="945">
        <v>1</v>
      </c>
      <c r="I61" s="947"/>
      <c r="J61" s="947"/>
      <c r="K61" s="391" t="s">
        <v>1016</v>
      </c>
      <c r="L61" s="950">
        <v>0</v>
      </c>
      <c r="M61" s="952">
        <v>0</v>
      </c>
      <c r="N61" s="947">
        <v>1</v>
      </c>
      <c r="O61" s="949">
        <v>0</v>
      </c>
      <c r="P61" s="945">
        <v>1</v>
      </c>
      <c r="Q61" s="946" t="str">
        <f t="shared" si="1"/>
        <v>P</v>
      </c>
      <c r="R61" s="352" t="s">
        <v>351</v>
      </c>
      <c r="S61" s="323"/>
      <c r="T61" s="972" t="s">
        <v>1006</v>
      </c>
      <c r="U61" s="89"/>
    </row>
    <row r="62" spans="2:21" ht="27" customHeight="1">
      <c r="B62" s="1044"/>
      <c r="C62" s="965"/>
      <c r="D62" s="1053"/>
      <c r="E62" s="1053"/>
      <c r="F62" s="468" t="s">
        <v>996</v>
      </c>
      <c r="G62" s="945"/>
      <c r="H62" s="945"/>
      <c r="I62" s="947"/>
      <c r="J62" s="947"/>
      <c r="K62" s="391" t="s">
        <v>1017</v>
      </c>
      <c r="L62" s="950"/>
      <c r="M62" s="952"/>
      <c r="N62" s="947"/>
      <c r="O62" s="949"/>
      <c r="P62" s="945"/>
      <c r="Q62" s="946"/>
      <c r="R62" s="352" t="s">
        <v>351</v>
      </c>
      <c r="S62" s="323"/>
      <c r="T62" s="972"/>
      <c r="U62" s="89"/>
    </row>
    <row r="63" spans="2:21" ht="15" customHeight="1">
      <c r="B63" s="1044"/>
      <c r="C63" s="965"/>
      <c r="D63" s="1053"/>
      <c r="E63" s="1053"/>
      <c r="F63" s="468" t="s">
        <v>997</v>
      </c>
      <c r="G63" s="945"/>
      <c r="H63" s="945"/>
      <c r="I63" s="947"/>
      <c r="J63" s="947"/>
      <c r="K63" s="972" t="s">
        <v>1018</v>
      </c>
      <c r="L63" s="950"/>
      <c r="M63" s="952"/>
      <c r="N63" s="947"/>
      <c r="O63" s="949"/>
      <c r="P63" s="945"/>
      <c r="Q63" s="946"/>
      <c r="R63" s="352" t="s">
        <v>351</v>
      </c>
      <c r="S63" s="323"/>
      <c r="T63" s="972"/>
      <c r="U63" s="89"/>
    </row>
    <row r="64" spans="2:21" ht="15" customHeight="1" thickBot="1">
      <c r="B64" s="1045"/>
      <c r="C64" s="966"/>
      <c r="D64" s="1054"/>
      <c r="E64" s="1054"/>
      <c r="F64" s="471" t="s">
        <v>998</v>
      </c>
      <c r="G64" s="955"/>
      <c r="H64" s="955"/>
      <c r="I64" s="948"/>
      <c r="J64" s="948"/>
      <c r="K64" s="973"/>
      <c r="L64" s="951"/>
      <c r="M64" s="953"/>
      <c r="N64" s="948"/>
      <c r="O64" s="954"/>
      <c r="P64" s="955"/>
      <c r="Q64" s="956"/>
      <c r="R64" s="354" t="s">
        <v>351</v>
      </c>
      <c r="S64" s="494"/>
      <c r="T64" s="973"/>
      <c r="U64" s="91"/>
    </row>
    <row r="65" spans="2:21" ht="15">
      <c r="B65" s="721"/>
      <c r="C65" s="52"/>
      <c r="D65" s="722"/>
      <c r="E65" s="52"/>
      <c r="F65" s="52"/>
      <c r="G65" s="52"/>
      <c r="H65" s="52"/>
      <c r="I65" s="52"/>
      <c r="J65" s="52"/>
      <c r="K65" s="52"/>
      <c r="L65" s="52"/>
      <c r="M65" s="52"/>
      <c r="N65" s="52"/>
      <c r="O65" s="52"/>
      <c r="P65" s="60"/>
      <c r="Q65" s="60"/>
      <c r="R65" s="52"/>
      <c r="S65" s="52"/>
      <c r="T65" s="52"/>
      <c r="U65" s="52"/>
    </row>
    <row r="66" spans="2:21">
      <c r="B66" s="18" t="s">
        <v>24</v>
      </c>
      <c r="C66" s="170"/>
      <c r="D66" s="170"/>
      <c r="E66" s="170"/>
      <c r="F66" s="171"/>
      <c r="G66" s="170"/>
      <c r="H66" s="170"/>
      <c r="I66" s="170"/>
      <c r="J66" s="170"/>
      <c r="K66" s="170"/>
      <c r="L66" s="170"/>
      <c r="M66" s="170"/>
      <c r="N66" s="170"/>
      <c r="O66" s="170"/>
      <c r="P66" s="134"/>
      <c r="Q66" s="134"/>
      <c r="R66" s="134"/>
      <c r="S66" s="134"/>
      <c r="T66" s="134"/>
      <c r="U66" s="136"/>
    </row>
    <row r="67" spans="2:21" ht="31.5" customHeight="1">
      <c r="B67" s="24"/>
      <c r="C67" s="25"/>
      <c r="D67" s="25"/>
      <c r="E67" s="25"/>
      <c r="F67" s="25"/>
      <c r="G67" s="25"/>
      <c r="H67" s="25"/>
      <c r="I67" s="25"/>
      <c r="J67" s="25"/>
      <c r="K67" s="25"/>
      <c r="L67" s="25"/>
      <c r="M67" s="25"/>
      <c r="N67" s="25"/>
      <c r="O67" s="25"/>
      <c r="P67" s="25"/>
      <c r="Q67" s="25"/>
      <c r="R67" s="25"/>
      <c r="S67" s="25"/>
      <c r="T67" s="25"/>
      <c r="U67" s="26"/>
    </row>
    <row r="68" spans="2:21">
      <c r="B68" s="24"/>
      <c r="C68" s="25"/>
      <c r="D68" s="25"/>
      <c r="E68" s="25"/>
      <c r="F68" s="25"/>
      <c r="G68" s="25"/>
      <c r="H68" s="25"/>
      <c r="I68" s="25"/>
      <c r="J68" s="25"/>
      <c r="K68" s="25"/>
      <c r="L68" s="25"/>
      <c r="M68" s="25"/>
      <c r="N68" s="25"/>
      <c r="O68" s="25"/>
      <c r="P68" s="25"/>
      <c r="Q68" s="25"/>
      <c r="R68" s="25"/>
      <c r="S68" s="25"/>
      <c r="T68" s="25"/>
      <c r="U68" s="26"/>
    </row>
    <row r="69" spans="2:21">
      <c r="B69" s="24"/>
      <c r="C69" s="25"/>
      <c r="D69" s="25"/>
      <c r="E69" s="25"/>
      <c r="F69" s="25"/>
      <c r="G69" s="25"/>
      <c r="H69" s="25"/>
      <c r="I69" s="25"/>
      <c r="J69" s="25"/>
      <c r="K69" s="25"/>
      <c r="L69" s="25"/>
      <c r="M69" s="25"/>
      <c r="N69" s="25"/>
      <c r="O69" s="25"/>
      <c r="P69" s="25"/>
      <c r="Q69" s="25"/>
      <c r="R69" s="25"/>
      <c r="S69" s="25"/>
      <c r="T69" s="25"/>
      <c r="U69" s="26"/>
    </row>
    <row r="70" spans="2:21">
      <c r="B70" s="24"/>
      <c r="C70" s="25"/>
      <c r="D70" s="25"/>
      <c r="E70" s="25"/>
      <c r="F70" s="25"/>
      <c r="G70" s="25"/>
      <c r="H70" s="25"/>
      <c r="I70" s="25"/>
      <c r="J70" s="25"/>
      <c r="K70" s="25"/>
      <c r="L70" s="25"/>
      <c r="M70" s="25"/>
      <c r="N70" s="25"/>
      <c r="O70" s="25"/>
      <c r="P70" s="25"/>
      <c r="Q70" s="25"/>
      <c r="R70" s="25"/>
      <c r="S70" s="25"/>
      <c r="T70" s="25"/>
      <c r="U70" s="26"/>
    </row>
    <row r="71" spans="2:21">
      <c r="B71" s="24"/>
      <c r="C71" s="25"/>
      <c r="D71" s="25"/>
      <c r="E71" s="25"/>
      <c r="F71" s="25"/>
      <c r="G71" s="25"/>
      <c r="H71" s="25"/>
      <c r="I71" s="25"/>
      <c r="J71" s="25"/>
      <c r="K71" s="25"/>
      <c r="L71" s="25"/>
      <c r="M71" s="25"/>
      <c r="N71" s="25"/>
      <c r="O71" s="25"/>
      <c r="P71" s="25"/>
      <c r="Q71" s="25"/>
      <c r="R71" s="25"/>
      <c r="S71" s="25"/>
      <c r="T71" s="25"/>
      <c r="U71" s="26"/>
    </row>
    <row r="72" spans="2:21" ht="15.75" customHeight="1">
      <c r="B72" s="24"/>
      <c r="C72" s="25"/>
      <c r="D72" s="25"/>
      <c r="E72" s="25"/>
      <c r="F72" s="25"/>
      <c r="G72" s="25"/>
      <c r="H72" s="25"/>
      <c r="I72" s="25"/>
      <c r="J72" s="25"/>
      <c r="K72" s="25"/>
      <c r="L72" s="25"/>
      <c r="M72" s="25"/>
      <c r="N72" s="25"/>
      <c r="O72" s="25"/>
      <c r="P72" s="25"/>
      <c r="Q72" s="25"/>
      <c r="R72" s="25"/>
      <c r="S72" s="25"/>
      <c r="T72" s="25"/>
      <c r="U72" s="26"/>
    </row>
    <row r="73" spans="2:21">
      <c r="B73" s="24"/>
      <c r="C73" s="25"/>
      <c r="D73" s="25"/>
      <c r="E73" s="25"/>
      <c r="F73" s="25"/>
      <c r="G73" s="25"/>
      <c r="H73" s="25"/>
      <c r="I73" s="25"/>
      <c r="J73" s="25"/>
      <c r="K73" s="25"/>
      <c r="L73" s="25"/>
      <c r="M73" s="25"/>
      <c r="N73" s="25"/>
      <c r="O73" s="25"/>
      <c r="P73" s="25"/>
      <c r="Q73" s="25"/>
      <c r="R73" s="25"/>
      <c r="S73" s="25"/>
      <c r="T73" s="25"/>
      <c r="U73" s="26"/>
    </row>
    <row r="74" spans="2:21">
      <c r="B74" s="24"/>
      <c r="C74" s="25"/>
      <c r="D74" s="25"/>
      <c r="E74" s="25"/>
      <c r="F74" s="25"/>
      <c r="G74" s="25"/>
      <c r="H74" s="25"/>
      <c r="I74" s="25"/>
      <c r="J74" s="25"/>
      <c r="K74" s="25"/>
      <c r="L74" s="25"/>
      <c r="M74" s="25"/>
      <c r="N74" s="25"/>
      <c r="O74" s="25"/>
      <c r="P74" s="25"/>
      <c r="Q74" s="25"/>
      <c r="R74" s="25"/>
      <c r="S74" s="25"/>
      <c r="T74" s="25"/>
      <c r="U74" s="26"/>
    </row>
    <row r="75" spans="2:21">
      <c r="B75" s="24"/>
      <c r="C75" s="25"/>
      <c r="D75" s="25"/>
      <c r="E75" s="25"/>
      <c r="F75" s="25"/>
      <c r="G75" s="25"/>
      <c r="H75" s="25"/>
      <c r="I75" s="25"/>
      <c r="J75" s="25"/>
      <c r="K75" s="25"/>
      <c r="L75" s="25"/>
      <c r="M75" s="25"/>
      <c r="N75" s="25"/>
      <c r="O75" s="25"/>
      <c r="P75" s="25"/>
      <c r="Q75" s="25"/>
      <c r="R75" s="25"/>
      <c r="S75" s="25"/>
      <c r="T75" s="25"/>
      <c r="U75" s="26"/>
    </row>
    <row r="76" spans="2:21">
      <c r="B76" s="24"/>
      <c r="C76" s="25"/>
      <c r="D76" s="25"/>
      <c r="E76" s="25"/>
      <c r="F76" s="25"/>
      <c r="G76" s="25"/>
      <c r="H76" s="25"/>
      <c r="I76" s="25"/>
      <c r="J76" s="25"/>
      <c r="K76" s="25"/>
      <c r="L76" s="25"/>
      <c r="M76" s="25"/>
      <c r="N76" s="25"/>
      <c r="O76" s="25"/>
      <c r="P76" s="25"/>
      <c r="Q76" s="25"/>
      <c r="R76" s="25"/>
      <c r="S76" s="25"/>
      <c r="T76" s="25"/>
      <c r="U76" s="26"/>
    </row>
  </sheetData>
  <mergeCells count="170">
    <mergeCell ref="B56:B60"/>
    <mergeCell ref="B61:B64"/>
    <mergeCell ref="K19:K23"/>
    <mergeCell ref="K31:K34"/>
    <mergeCell ref="B19:B23"/>
    <mergeCell ref="B24:B28"/>
    <mergeCell ref="B29:B30"/>
    <mergeCell ref="B31:B34"/>
    <mergeCell ref="B35:B39"/>
    <mergeCell ref="B40:B50"/>
    <mergeCell ref="B51:B55"/>
    <mergeCell ref="D40:D50"/>
    <mergeCell ref="D51:D55"/>
    <mergeCell ref="D56:D60"/>
    <mergeCell ref="D61:D64"/>
    <mergeCell ref="D31:D34"/>
    <mergeCell ref="D35:D39"/>
    <mergeCell ref="D19:D30"/>
    <mergeCell ref="E61:E64"/>
    <mergeCell ref="E56:E60"/>
    <mergeCell ref="E51:E55"/>
    <mergeCell ref="E40:E50"/>
    <mergeCell ref="E35:E39"/>
    <mergeCell ref="H31:H34"/>
    <mergeCell ref="W16:Y16"/>
    <mergeCell ref="O16:Q16"/>
    <mergeCell ref="R16:R17"/>
    <mergeCell ref="S16:S17"/>
    <mergeCell ref="U16:U17"/>
    <mergeCell ref="B11:F11"/>
    <mergeCell ref="G11:N11"/>
    <mergeCell ref="B13:U13"/>
    <mergeCell ref="B15:M15"/>
    <mergeCell ref="N15:U15"/>
    <mergeCell ref="M16:M17"/>
    <mergeCell ref="N16:N17"/>
    <mergeCell ref="B16:B17"/>
    <mergeCell ref="E16:E17"/>
    <mergeCell ref="F16:F17"/>
    <mergeCell ref="G16:J16"/>
    <mergeCell ref="K16:K17"/>
    <mergeCell ref="C16:C17"/>
    <mergeCell ref="D16:D17"/>
    <mergeCell ref="L16:L17"/>
    <mergeCell ref="O4:U4"/>
    <mergeCell ref="G5:N6"/>
    <mergeCell ref="O5:U5"/>
    <mergeCell ref="O6:U6"/>
    <mergeCell ref="B10:F10"/>
    <mergeCell ref="G10:N10"/>
    <mergeCell ref="B8:F8"/>
    <mergeCell ref="G8:N8"/>
    <mergeCell ref="B9:F9"/>
    <mergeCell ref="G9:N9"/>
    <mergeCell ref="B4:F6"/>
    <mergeCell ref="G4:N4"/>
    <mergeCell ref="T40:T50"/>
    <mergeCell ref="T52:T55"/>
    <mergeCell ref="T56:T60"/>
    <mergeCell ref="G51:G55"/>
    <mergeCell ref="H51:H55"/>
    <mergeCell ref="I51:I55"/>
    <mergeCell ref="J51:J55"/>
    <mergeCell ref="G56:G60"/>
    <mergeCell ref="H56:H60"/>
    <mergeCell ref="I56:I60"/>
    <mergeCell ref="J56:J60"/>
    <mergeCell ref="Q51:Q55"/>
    <mergeCell ref="P56:P60"/>
    <mergeCell ref="Q56:Q60"/>
    <mergeCell ref="O56:O60"/>
    <mergeCell ref="L40:L50"/>
    <mergeCell ref="L51:L55"/>
    <mergeCell ref="L56:L60"/>
    <mergeCell ref="T61:T64"/>
    <mergeCell ref="K24:K28"/>
    <mergeCell ref="K35:K39"/>
    <mergeCell ref="K40:K50"/>
    <mergeCell ref="K51:K52"/>
    <mergeCell ref="K53:K55"/>
    <mergeCell ref="K56:K60"/>
    <mergeCell ref="K63:K64"/>
    <mergeCell ref="M24:M28"/>
    <mergeCell ref="N24:N28"/>
    <mergeCell ref="O24:O28"/>
    <mergeCell ref="P24:P28"/>
    <mergeCell ref="Q24:Q28"/>
    <mergeCell ref="R24:R28"/>
    <mergeCell ref="M29:M30"/>
    <mergeCell ref="N29:N30"/>
    <mergeCell ref="T31:T34"/>
    <mergeCell ref="T35:T39"/>
    <mergeCell ref="O29:O30"/>
    <mergeCell ref="P29:P30"/>
    <mergeCell ref="Q29:Q30"/>
    <mergeCell ref="L31:L34"/>
    <mergeCell ref="M31:M34"/>
    <mergeCell ref="N31:N34"/>
    <mergeCell ref="I31:I34"/>
    <mergeCell ref="J31:J34"/>
    <mergeCell ref="C61:C64"/>
    <mergeCell ref="G19:G23"/>
    <mergeCell ref="H19:H23"/>
    <mergeCell ref="I19:I23"/>
    <mergeCell ref="J19:J23"/>
    <mergeCell ref="G24:G28"/>
    <mergeCell ref="H24:H28"/>
    <mergeCell ref="I24:I28"/>
    <mergeCell ref="J24:J28"/>
    <mergeCell ref="G29:G30"/>
    <mergeCell ref="H29:H30"/>
    <mergeCell ref="I29:I30"/>
    <mergeCell ref="C31:C34"/>
    <mergeCell ref="C19:C30"/>
    <mergeCell ref="C35:C39"/>
    <mergeCell ref="C40:C50"/>
    <mergeCell ref="C51:C60"/>
    <mergeCell ref="E31:E34"/>
    <mergeCell ref="E29:E30"/>
    <mergeCell ref="E24:E28"/>
    <mergeCell ref="E19:E23"/>
    <mergeCell ref="M19:M23"/>
    <mergeCell ref="N19:N23"/>
    <mergeCell ref="O19:O23"/>
    <mergeCell ref="P19:P23"/>
    <mergeCell ref="Q19:Q23"/>
    <mergeCell ref="G61:G64"/>
    <mergeCell ref="H61:H64"/>
    <mergeCell ref="I61:I64"/>
    <mergeCell ref="J61:J64"/>
    <mergeCell ref="L19:L23"/>
    <mergeCell ref="L24:L28"/>
    <mergeCell ref="K29:K30"/>
    <mergeCell ref="L29:L30"/>
    <mergeCell ref="L35:L39"/>
    <mergeCell ref="G35:G39"/>
    <mergeCell ref="H35:H39"/>
    <mergeCell ref="I35:I39"/>
    <mergeCell ref="J35:J39"/>
    <mergeCell ref="G40:G50"/>
    <mergeCell ref="H40:H50"/>
    <mergeCell ref="I40:I50"/>
    <mergeCell ref="J40:J50"/>
    <mergeCell ref="J29:J30"/>
    <mergeCell ref="G31:G34"/>
    <mergeCell ref="L61:L64"/>
    <mergeCell ref="M35:M39"/>
    <mergeCell ref="M40:M50"/>
    <mergeCell ref="M51:M55"/>
    <mergeCell ref="M56:M60"/>
    <mergeCell ref="M61:M64"/>
    <mergeCell ref="O61:O64"/>
    <mergeCell ref="P61:P64"/>
    <mergeCell ref="Q61:Q64"/>
    <mergeCell ref="O31:O34"/>
    <mergeCell ref="P31:P34"/>
    <mergeCell ref="Q31:Q34"/>
    <mergeCell ref="N35:N39"/>
    <mergeCell ref="N40:N50"/>
    <mergeCell ref="N51:N55"/>
    <mergeCell ref="N56:N60"/>
    <mergeCell ref="N61:N64"/>
    <mergeCell ref="P35:P39"/>
    <mergeCell ref="Q35:Q39"/>
    <mergeCell ref="P40:P50"/>
    <mergeCell ref="Q40:Q50"/>
    <mergeCell ref="O35:O39"/>
    <mergeCell ref="O40:O50"/>
    <mergeCell ref="O51:O55"/>
    <mergeCell ref="P51:P55"/>
  </mergeCells>
  <conditionalFormatting sqref="Q19 Q24 Q29 Q31 Q35 Q40 Q51 Q56 Q61">
    <cfRule type="containsText" dxfId="128" priority="407" stopIfTrue="1" operator="containsText" text="P">
      <formula>NOT(ISERROR(SEARCH("P",Q19)))</formula>
    </cfRule>
    <cfRule type="containsText" dxfId="127" priority="408" stopIfTrue="1" operator="containsText" text="R">
      <formula>NOT(ISERROR(SEARCH("R",Q19)))</formula>
    </cfRule>
    <cfRule type="containsText" dxfId="126" priority="409" operator="containsText" text="T">
      <formula>NOT(ISERROR(SEARCH("T",Q19)))</formula>
    </cfRule>
  </conditionalFormatting>
  <conditionalFormatting sqref="Q19 Q29 Q24 Q31 Q35 Q40 Q51 Q56 Q61">
    <cfRule type="iconSet" priority="410">
      <iconSet iconSet="3Symbols2">
        <cfvo type="percent" val="0"/>
        <cfvo type="percent" val="0.74"/>
        <cfvo type="percent" val="0.85"/>
      </iconSet>
    </cfRule>
  </conditionalFormatting>
  <dataValidations count="3">
    <dataValidation allowBlank="1" showInputMessage="1" showErrorMessage="1" promptTitle="Producto" prompt="Son bienes y/o servicios que la institución entrega a la población o a otras instituciones. Constituyen la “razón de ser” de la institución." sqref="D61:E61 D56:E56" xr:uid="{8075544D-6DB7-44C7-A1EC-C48B99C62EF5}"/>
    <dataValidation allowBlank="1" showInputMessage="1" showErrorMessage="1" promptTitle="Riesgo Asociado" prompt="Incluya aquí los eventos que puedan entorpecer la realización del producto" sqref="T61 T56" xr:uid="{BFAFF864-907D-4A31-88FE-8A78C57AE114}"/>
    <dataValidation allowBlank="1" showInputMessage="1" showErrorMessage="1" promptTitle="Unidad de medida" prompt="Es una herramienta de medición del producto. Solo mide, no opina. Ejemplo: Técnicos capacitados." sqref="K56 K61" xr:uid="{02F52C79-9A3E-4A5D-A87D-CE881792CDC2}"/>
  </dataValidations>
  <pageMargins left="0" right="0" top="0.15748031496062992" bottom="0.15748031496062992"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zoomScale="81" zoomScaleNormal="81" workbookViewId="0">
      <selection activeCell="C17" sqref="C17:C24"/>
    </sheetView>
  </sheetViews>
  <sheetFormatPr defaultColWidth="11.42578125" defaultRowHeight="13.5"/>
  <cols>
    <col min="1" max="1" width="6.28515625" style="1" customWidth="1"/>
    <col min="2" max="2" width="25.28515625" style="1" customWidth="1"/>
    <col min="3" max="3" width="29" style="1" customWidth="1"/>
    <col min="4" max="4" width="41.42578125" style="1" customWidth="1"/>
    <col min="5" max="5" width="45.42578125" style="1" customWidth="1"/>
    <col min="6" max="6" width="8.85546875" style="1" customWidth="1"/>
    <col min="7" max="7" width="6.5703125" style="1" customWidth="1"/>
    <col min="8" max="8" width="5.7109375" style="1" customWidth="1"/>
    <col min="9" max="9" width="6.285156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4.25" thickBot="1"/>
    <row r="2" spans="1:20" ht="14.25" thickBot="1">
      <c r="A2" s="999"/>
      <c r="B2" s="1000"/>
      <c r="C2" s="1000"/>
      <c r="D2" s="1000"/>
      <c r="E2" s="1001"/>
      <c r="F2" s="1008" t="s">
        <v>18</v>
      </c>
      <c r="G2" s="1009"/>
      <c r="H2" s="1009"/>
      <c r="I2" s="1009"/>
      <c r="J2" s="1009"/>
      <c r="K2" s="1009"/>
      <c r="L2" s="1009"/>
      <c r="M2" s="1010"/>
      <c r="N2" s="977" t="s">
        <v>489</v>
      </c>
      <c r="O2" s="978"/>
      <c r="P2" s="978"/>
      <c r="Q2" s="978"/>
      <c r="R2" s="978"/>
      <c r="S2" s="978"/>
      <c r="T2" s="979"/>
    </row>
    <row r="3" spans="1:20" ht="14.25" thickBot="1">
      <c r="A3" s="1002"/>
      <c r="B3" s="1003"/>
      <c r="C3" s="1003"/>
      <c r="D3" s="1003"/>
      <c r="E3" s="1004"/>
      <c r="F3" s="980" t="s">
        <v>17</v>
      </c>
      <c r="G3" s="981"/>
      <c r="H3" s="981"/>
      <c r="I3" s="981"/>
      <c r="J3" s="981"/>
      <c r="K3" s="981"/>
      <c r="L3" s="981"/>
      <c r="M3" s="982"/>
      <c r="N3" s="986" t="s">
        <v>23</v>
      </c>
      <c r="O3" s="987"/>
      <c r="P3" s="987"/>
      <c r="Q3" s="987"/>
      <c r="R3" s="987"/>
      <c r="S3" s="987"/>
      <c r="T3" s="988"/>
    </row>
    <row r="4" spans="1:20" ht="14.25" thickBot="1">
      <c r="A4" s="1005"/>
      <c r="B4" s="1006"/>
      <c r="C4" s="1006"/>
      <c r="D4" s="1006"/>
      <c r="E4" s="1007"/>
      <c r="F4" s="983"/>
      <c r="G4" s="984"/>
      <c r="H4" s="984"/>
      <c r="I4" s="984"/>
      <c r="J4" s="984"/>
      <c r="K4" s="984"/>
      <c r="L4" s="984"/>
      <c r="M4" s="985"/>
      <c r="N4" s="989" t="s">
        <v>8</v>
      </c>
      <c r="O4" s="990"/>
      <c r="P4" s="990"/>
      <c r="Q4" s="990"/>
      <c r="R4" s="990"/>
      <c r="S4" s="990"/>
      <c r="T4" s="991"/>
    </row>
    <row r="5" spans="1:20">
      <c r="A5" s="2"/>
      <c r="B5" s="2"/>
      <c r="C5" s="2"/>
      <c r="D5" s="2"/>
      <c r="E5" s="2"/>
      <c r="F5" s="2"/>
      <c r="G5" s="2"/>
      <c r="H5" s="2"/>
      <c r="I5" s="2"/>
      <c r="J5" s="3"/>
      <c r="K5" s="3"/>
      <c r="L5" s="4"/>
      <c r="M5" s="4"/>
      <c r="N5" s="4"/>
      <c r="O5" s="4"/>
      <c r="P5" s="4"/>
      <c r="Q5" s="4"/>
      <c r="R5" s="4"/>
      <c r="S5" s="4"/>
      <c r="T5" s="4"/>
    </row>
    <row r="6" spans="1:20">
      <c r="A6" s="992" t="s">
        <v>10</v>
      </c>
      <c r="B6" s="992"/>
      <c r="C6" s="992"/>
      <c r="D6" s="992"/>
      <c r="E6" s="992"/>
      <c r="F6" s="996" t="s">
        <v>221</v>
      </c>
      <c r="G6" s="997"/>
      <c r="H6" s="997"/>
      <c r="I6" s="997"/>
      <c r="J6" s="997"/>
      <c r="K6" s="997"/>
      <c r="L6" s="997"/>
      <c r="M6" s="998"/>
      <c r="N6" s="4"/>
      <c r="O6" s="4"/>
      <c r="P6" s="4"/>
      <c r="Q6" s="4"/>
      <c r="R6" s="4"/>
      <c r="S6" s="4"/>
      <c r="T6" s="4"/>
    </row>
    <row r="7" spans="1:20" ht="15">
      <c r="A7" s="992" t="s">
        <v>25</v>
      </c>
      <c r="B7" s="992"/>
      <c r="C7" s="992"/>
      <c r="D7" s="992"/>
      <c r="E7" s="992"/>
      <c r="F7" s="993">
        <v>2025</v>
      </c>
      <c r="G7" s="994"/>
      <c r="H7" s="994"/>
      <c r="I7" s="994"/>
      <c r="J7" s="994"/>
      <c r="K7" s="994"/>
      <c r="L7" s="994"/>
      <c r="M7" s="995"/>
      <c r="N7" s="4"/>
      <c r="O7" s="4"/>
      <c r="P7" s="4"/>
      <c r="Q7" s="4"/>
      <c r="R7" s="4"/>
      <c r="S7" s="4"/>
      <c r="T7" s="4"/>
    </row>
    <row r="8" spans="1:20" ht="15">
      <c r="A8" s="992" t="s">
        <v>6</v>
      </c>
      <c r="B8" s="992"/>
      <c r="C8" s="992"/>
      <c r="D8" s="992"/>
      <c r="E8" s="992"/>
      <c r="F8" s="993" t="s">
        <v>718</v>
      </c>
      <c r="G8" s="994"/>
      <c r="H8" s="994"/>
      <c r="I8" s="994"/>
      <c r="J8" s="994"/>
      <c r="K8" s="994"/>
      <c r="L8" s="994"/>
      <c r="M8" s="995"/>
      <c r="N8" s="4"/>
      <c r="O8" s="4"/>
      <c r="P8" s="4"/>
      <c r="Q8" s="4"/>
      <c r="R8" s="4"/>
      <c r="S8" s="4"/>
      <c r="T8" s="4"/>
    </row>
    <row r="9" spans="1:20" ht="15">
      <c r="A9" s="992" t="s">
        <v>7</v>
      </c>
      <c r="B9" s="992"/>
      <c r="C9" s="992"/>
      <c r="D9" s="992"/>
      <c r="E9" s="992"/>
      <c r="F9" s="993" t="s">
        <v>1151</v>
      </c>
      <c r="G9" s="994"/>
      <c r="H9" s="994"/>
      <c r="I9" s="994"/>
      <c r="J9" s="994"/>
      <c r="K9" s="994"/>
      <c r="L9" s="994"/>
      <c r="M9" s="995"/>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1021" t="s">
        <v>9</v>
      </c>
      <c r="B11" s="1022"/>
      <c r="C11" s="1022"/>
      <c r="D11" s="1022"/>
      <c r="E11" s="1022"/>
      <c r="F11" s="1022"/>
      <c r="G11" s="1022"/>
      <c r="H11" s="1022"/>
      <c r="I11" s="1022"/>
      <c r="J11" s="1022"/>
      <c r="K11" s="1022"/>
      <c r="L11" s="1022"/>
      <c r="M11" s="1022"/>
      <c r="N11" s="1022"/>
      <c r="O11" s="1022"/>
      <c r="P11" s="1022"/>
      <c r="Q11" s="1022"/>
      <c r="R11" s="1022"/>
      <c r="S11" s="1022"/>
      <c r="T11" s="102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1024" t="s">
        <v>16</v>
      </c>
      <c r="B13" s="1025"/>
      <c r="C13" s="1025"/>
      <c r="D13" s="1025"/>
      <c r="E13" s="1025"/>
      <c r="F13" s="1025"/>
      <c r="G13" s="1025"/>
      <c r="H13" s="1025"/>
      <c r="I13" s="1025"/>
      <c r="J13" s="1025"/>
      <c r="K13" s="1025"/>
      <c r="L13" s="1026"/>
      <c r="M13" s="1027" t="s">
        <v>1</v>
      </c>
      <c r="N13" s="1027"/>
      <c r="O13" s="1027"/>
      <c r="P13" s="1027"/>
      <c r="Q13" s="1027"/>
      <c r="R13" s="1027"/>
      <c r="S13" s="1027"/>
      <c r="T13" s="1028"/>
    </row>
    <row r="14" spans="1:20" ht="14.25" thickBot="1">
      <c r="A14" s="1033" t="s">
        <v>27</v>
      </c>
      <c r="B14" s="1042" t="s">
        <v>253</v>
      </c>
      <c r="C14" s="1042" t="s">
        <v>254</v>
      </c>
      <c r="D14" s="1033" t="s">
        <v>26</v>
      </c>
      <c r="E14" s="1037" t="s">
        <v>19</v>
      </c>
      <c r="F14" s="1039" t="s">
        <v>11</v>
      </c>
      <c r="G14" s="1040"/>
      <c r="H14" s="1040"/>
      <c r="I14" s="1041"/>
      <c r="J14" s="1029" t="s">
        <v>20</v>
      </c>
      <c r="K14" s="1029" t="s">
        <v>21</v>
      </c>
      <c r="L14" s="1029" t="s">
        <v>2</v>
      </c>
      <c r="M14" s="1031" t="s">
        <v>22</v>
      </c>
      <c r="N14" s="1012" t="s">
        <v>3</v>
      </c>
      <c r="O14" s="1013"/>
      <c r="P14" s="1014"/>
      <c r="Q14" s="1015" t="s">
        <v>157</v>
      </c>
      <c r="R14" s="1017" t="s">
        <v>5</v>
      </c>
      <c r="S14" s="10" t="s">
        <v>29</v>
      </c>
      <c r="T14" s="1019" t="s">
        <v>0</v>
      </c>
    </row>
    <row r="15" spans="1:20" ht="32.25" customHeight="1" thickBot="1">
      <c r="A15" s="1034"/>
      <c r="B15" s="1043"/>
      <c r="C15" s="1043"/>
      <c r="D15" s="1034"/>
      <c r="E15" s="1038"/>
      <c r="F15" s="11" t="s">
        <v>12</v>
      </c>
      <c r="G15" s="11" t="s">
        <v>13</v>
      </c>
      <c r="H15" s="11" t="s">
        <v>14</v>
      </c>
      <c r="I15" s="11" t="s">
        <v>15</v>
      </c>
      <c r="J15" s="1030"/>
      <c r="K15" s="1030"/>
      <c r="L15" s="1030"/>
      <c r="M15" s="1032"/>
      <c r="N15" s="12" t="s">
        <v>30</v>
      </c>
      <c r="O15" s="13" t="s">
        <v>28</v>
      </c>
      <c r="P15" s="14" t="s">
        <v>31</v>
      </c>
      <c r="Q15" s="1016"/>
      <c r="R15" s="1018"/>
      <c r="S15" s="15"/>
      <c r="T15" s="1020"/>
    </row>
    <row r="16" spans="1:20" ht="14.25" thickBot="1">
      <c r="A16" s="2"/>
      <c r="B16" s="2"/>
      <c r="C16" s="2"/>
      <c r="D16" s="2"/>
      <c r="E16" s="2"/>
      <c r="F16" s="2"/>
      <c r="G16" s="2"/>
      <c r="H16" s="2"/>
      <c r="I16" s="2"/>
      <c r="J16" s="2"/>
      <c r="K16" s="2"/>
      <c r="L16" s="16"/>
      <c r="M16" s="2"/>
      <c r="Q16" s="2"/>
      <c r="R16" s="2"/>
      <c r="S16" s="2"/>
      <c r="T16" s="2"/>
    </row>
    <row r="17" spans="1:20" ht="33" customHeight="1">
      <c r="A17" s="1059">
        <v>1</v>
      </c>
      <c r="B17" s="1072" t="s">
        <v>256</v>
      </c>
      <c r="C17" s="1072" t="s">
        <v>314</v>
      </c>
      <c r="D17" s="1072" t="s">
        <v>231</v>
      </c>
      <c r="E17" s="700" t="s">
        <v>222</v>
      </c>
      <c r="F17" s="1063">
        <v>1</v>
      </c>
      <c r="G17" s="1063">
        <v>1</v>
      </c>
      <c r="H17" s="1063"/>
      <c r="I17" s="1063"/>
      <c r="J17" s="1067" t="s">
        <v>243</v>
      </c>
      <c r="K17" s="1065" t="s">
        <v>244</v>
      </c>
      <c r="L17" s="1065" t="s">
        <v>244</v>
      </c>
      <c r="M17" s="1063">
        <v>1</v>
      </c>
      <c r="N17" s="1069">
        <v>1</v>
      </c>
      <c r="O17" s="1063">
        <f>M17/F17</f>
        <v>1</v>
      </c>
      <c r="P17" s="1061" t="s">
        <v>340</v>
      </c>
      <c r="Q17" s="496"/>
      <c r="R17" s="346"/>
      <c r="S17" s="1083" t="s">
        <v>242</v>
      </c>
      <c r="T17" s="1084" t="s">
        <v>241</v>
      </c>
    </row>
    <row r="18" spans="1:20" ht="28.5">
      <c r="A18" s="1060"/>
      <c r="B18" s="1073"/>
      <c r="C18" s="1073"/>
      <c r="D18" s="1073"/>
      <c r="E18" s="555" t="s">
        <v>223</v>
      </c>
      <c r="F18" s="1064"/>
      <c r="G18" s="1064"/>
      <c r="H18" s="1064"/>
      <c r="I18" s="1071"/>
      <c r="J18" s="1068"/>
      <c r="K18" s="1066"/>
      <c r="L18" s="1066"/>
      <c r="M18" s="1064"/>
      <c r="N18" s="1070"/>
      <c r="O18" s="1064"/>
      <c r="P18" s="1062"/>
      <c r="Q18" s="701"/>
      <c r="R18" s="541"/>
      <c r="S18" s="1081"/>
      <c r="T18" s="1085"/>
    </row>
    <row r="19" spans="1:20" ht="43.5">
      <c r="A19" s="1060"/>
      <c r="B19" s="1073"/>
      <c r="C19" s="1073"/>
      <c r="D19" s="1073"/>
      <c r="E19" s="317" t="s">
        <v>224</v>
      </c>
      <c r="F19" s="387">
        <v>4</v>
      </c>
      <c r="G19" s="387">
        <v>5</v>
      </c>
      <c r="H19" s="702"/>
      <c r="I19" s="387"/>
      <c r="J19" s="390" t="s">
        <v>245</v>
      </c>
      <c r="K19" s="498" t="s">
        <v>244</v>
      </c>
      <c r="L19" s="498" t="s">
        <v>244</v>
      </c>
      <c r="M19" s="387">
        <v>5</v>
      </c>
      <c r="N19" s="319">
        <f t="shared" ref="N19:N26" si="0">IF(M19&lt;1,M19-AVERAGE(F19:I19),M19-(SUM(F19:I19)))</f>
        <v>-4</v>
      </c>
      <c r="O19" s="320">
        <f t="shared" ref="O19:O26" si="1">IF(M19&lt;1,(AVERAGE(F19:I19)/M19),SUM(F19:I19)/M19)</f>
        <v>1.8</v>
      </c>
      <c r="P19" s="477" t="str">
        <f t="shared" ref="P19:P26" si="2">IF(O19&lt;=V$17,"T",IF(O19&lt;$Y$17,"R",IF(O19&gt;=$Y$17,"P")))</f>
        <v>P</v>
      </c>
      <c r="Q19" s="323"/>
      <c r="R19" s="316"/>
      <c r="S19" s="1081"/>
      <c r="T19" s="1085"/>
    </row>
    <row r="20" spans="1:20" ht="42.75" customHeight="1">
      <c r="A20" s="1060"/>
      <c r="B20" s="1073"/>
      <c r="C20" s="1073"/>
      <c r="D20" s="1073"/>
      <c r="E20" s="317" t="s">
        <v>225</v>
      </c>
      <c r="F20" s="387">
        <v>7</v>
      </c>
      <c r="G20" s="387">
        <v>5</v>
      </c>
      <c r="H20" s="702"/>
      <c r="I20" s="387"/>
      <c r="J20" s="390" t="s">
        <v>250</v>
      </c>
      <c r="K20" s="498" t="s">
        <v>244</v>
      </c>
      <c r="L20" s="498" t="s">
        <v>244</v>
      </c>
      <c r="M20" s="387">
        <v>3</v>
      </c>
      <c r="N20" s="319">
        <f t="shared" si="0"/>
        <v>-9</v>
      </c>
      <c r="O20" s="320">
        <f>F20/M20</f>
        <v>2.3333333333333335</v>
      </c>
      <c r="P20" s="477" t="str">
        <f t="shared" si="2"/>
        <v>P</v>
      </c>
      <c r="Q20" s="323"/>
      <c r="R20" s="316"/>
      <c r="S20" s="1082"/>
      <c r="T20" s="1086"/>
    </row>
    <row r="21" spans="1:20" ht="29.25" customHeight="1">
      <c r="A21" s="1058"/>
      <c r="B21" s="1073"/>
      <c r="C21" s="1073"/>
      <c r="D21" s="1056"/>
      <c r="E21" s="390" t="s">
        <v>320</v>
      </c>
      <c r="F21" s="320">
        <v>1</v>
      </c>
      <c r="G21" s="320">
        <v>1</v>
      </c>
      <c r="H21" s="320"/>
      <c r="I21" s="687"/>
      <c r="J21" s="390" t="s">
        <v>246</v>
      </c>
      <c r="K21" s="498" t="s">
        <v>244</v>
      </c>
      <c r="L21" s="498" t="s">
        <v>244</v>
      </c>
      <c r="M21" s="320">
        <v>1</v>
      </c>
      <c r="N21" s="409">
        <f t="shared" si="0"/>
        <v>-1</v>
      </c>
      <c r="O21" s="320">
        <f t="shared" si="1"/>
        <v>2</v>
      </c>
      <c r="P21" s="477" t="str">
        <f t="shared" si="2"/>
        <v>P</v>
      </c>
      <c r="Q21" s="323"/>
      <c r="R21" s="316"/>
      <c r="S21" s="1080" t="s">
        <v>238</v>
      </c>
      <c r="T21" s="1089" t="s">
        <v>239</v>
      </c>
    </row>
    <row r="22" spans="1:20" ht="29.25">
      <c r="A22" s="1057">
        <v>2</v>
      </c>
      <c r="B22" s="1073"/>
      <c r="C22" s="1073"/>
      <c r="D22" s="1055" t="s">
        <v>232</v>
      </c>
      <c r="E22" s="390" t="s">
        <v>226</v>
      </c>
      <c r="F22" s="320">
        <v>1</v>
      </c>
      <c r="G22" s="320">
        <v>1</v>
      </c>
      <c r="H22" s="320"/>
      <c r="I22" s="687"/>
      <c r="J22" s="390" t="s">
        <v>251</v>
      </c>
      <c r="K22" s="498" t="s">
        <v>244</v>
      </c>
      <c r="L22" s="498" t="s">
        <v>244</v>
      </c>
      <c r="M22" s="320">
        <v>0.01</v>
      </c>
      <c r="N22" s="319">
        <f t="shared" si="0"/>
        <v>-0.99</v>
      </c>
      <c r="O22" s="320">
        <f t="shared" si="1"/>
        <v>100</v>
      </c>
      <c r="P22" s="477" t="str">
        <f t="shared" si="2"/>
        <v>P</v>
      </c>
      <c r="Q22" s="323"/>
      <c r="R22" s="316"/>
      <c r="S22" s="1081"/>
      <c r="T22" s="1086"/>
    </row>
    <row r="23" spans="1:20" ht="30">
      <c r="A23" s="1058"/>
      <c r="B23" s="1073"/>
      <c r="C23" s="1073"/>
      <c r="D23" s="1056"/>
      <c r="E23" s="390" t="s">
        <v>227</v>
      </c>
      <c r="F23" s="320">
        <v>1</v>
      </c>
      <c r="G23" s="320">
        <v>1</v>
      </c>
      <c r="H23" s="320"/>
      <c r="I23" s="687"/>
      <c r="J23" s="390" t="s">
        <v>247</v>
      </c>
      <c r="K23" s="498" t="s">
        <v>244</v>
      </c>
      <c r="L23" s="498" t="s">
        <v>244</v>
      </c>
      <c r="M23" s="320">
        <v>1</v>
      </c>
      <c r="N23" s="409">
        <f t="shared" si="0"/>
        <v>-1</v>
      </c>
      <c r="O23" s="320">
        <f t="shared" si="1"/>
        <v>2</v>
      </c>
      <c r="P23" s="477" t="str">
        <f t="shared" si="2"/>
        <v>P</v>
      </c>
      <c r="Q23" s="323"/>
      <c r="R23" s="316"/>
      <c r="S23" s="1082"/>
      <c r="T23" s="703" t="s">
        <v>240</v>
      </c>
    </row>
    <row r="24" spans="1:20" ht="43.5">
      <c r="A24" s="1078">
        <v>3</v>
      </c>
      <c r="B24" s="1056"/>
      <c r="C24" s="1056"/>
      <c r="D24" s="969" t="s">
        <v>233</v>
      </c>
      <c r="E24" s="390" t="s">
        <v>228</v>
      </c>
      <c r="F24" s="387">
        <v>1</v>
      </c>
      <c r="G24" s="387">
        <v>2</v>
      </c>
      <c r="H24" s="702"/>
      <c r="I24" s="498"/>
      <c r="J24" s="390" t="s">
        <v>252</v>
      </c>
      <c r="K24" s="498"/>
      <c r="L24" s="498" t="s">
        <v>244</v>
      </c>
      <c r="M24" s="387">
        <v>1</v>
      </c>
      <c r="N24" s="319">
        <f t="shared" si="0"/>
        <v>-2</v>
      </c>
      <c r="O24" s="320">
        <f t="shared" si="1"/>
        <v>3</v>
      </c>
      <c r="P24" s="477" t="str">
        <f t="shared" si="2"/>
        <v>P</v>
      </c>
      <c r="Q24" s="323"/>
      <c r="R24" s="316"/>
      <c r="S24" s="704" t="s">
        <v>234</v>
      </c>
      <c r="T24" s="703" t="s">
        <v>236</v>
      </c>
    </row>
    <row r="25" spans="1:20" ht="38.25" customHeight="1">
      <c r="A25" s="1078"/>
      <c r="B25" s="1091" t="s">
        <v>259</v>
      </c>
      <c r="C25" s="969" t="s">
        <v>315</v>
      </c>
      <c r="D25" s="969"/>
      <c r="E25" s="488" t="s">
        <v>229</v>
      </c>
      <c r="F25" s="387">
        <v>1</v>
      </c>
      <c r="G25" s="387">
        <v>2</v>
      </c>
      <c r="H25" s="702"/>
      <c r="I25" s="498"/>
      <c r="J25" s="521" t="s">
        <v>248</v>
      </c>
      <c r="K25" s="498" t="s">
        <v>244</v>
      </c>
      <c r="L25" s="498" t="s">
        <v>244</v>
      </c>
      <c r="M25" s="387">
        <v>1</v>
      </c>
      <c r="N25" s="319">
        <f t="shared" si="0"/>
        <v>-2</v>
      </c>
      <c r="O25" s="320">
        <f t="shared" si="1"/>
        <v>3</v>
      </c>
      <c r="P25" s="477" t="str">
        <f t="shared" si="2"/>
        <v>P</v>
      </c>
      <c r="Q25" s="323"/>
      <c r="R25" s="323"/>
      <c r="S25" s="1087" t="s">
        <v>235</v>
      </c>
      <c r="T25" s="1089" t="s">
        <v>237</v>
      </c>
    </row>
    <row r="26" spans="1:20" ht="28.5" customHeight="1" thickBot="1">
      <c r="A26" s="1079"/>
      <c r="B26" s="1092"/>
      <c r="C26" s="1077"/>
      <c r="D26" s="1077"/>
      <c r="E26" s="606" t="s">
        <v>230</v>
      </c>
      <c r="F26" s="393">
        <v>44</v>
      </c>
      <c r="G26" s="393">
        <v>47</v>
      </c>
      <c r="H26" s="705"/>
      <c r="I26" s="706"/>
      <c r="J26" s="707" t="s">
        <v>249</v>
      </c>
      <c r="K26" s="706" t="s">
        <v>244</v>
      </c>
      <c r="L26" s="706" t="s">
        <v>244</v>
      </c>
      <c r="M26" s="393">
        <v>12</v>
      </c>
      <c r="N26" s="353">
        <f t="shared" si="0"/>
        <v>-79</v>
      </c>
      <c r="O26" s="356">
        <f t="shared" si="1"/>
        <v>7.583333333333333</v>
      </c>
      <c r="P26" s="481" t="str">
        <f t="shared" si="2"/>
        <v>P</v>
      </c>
      <c r="Q26" s="494"/>
      <c r="R26" s="494"/>
      <c r="S26" s="1088"/>
      <c r="T26" s="1090"/>
    </row>
    <row r="27" spans="1:20">
      <c r="A27" s="2"/>
      <c r="B27" s="2"/>
      <c r="C27" s="2"/>
      <c r="D27" s="2"/>
      <c r="E27" s="2"/>
      <c r="F27" s="2"/>
      <c r="G27" s="2"/>
      <c r="H27" s="2"/>
      <c r="I27" s="2"/>
      <c r="J27" s="2"/>
      <c r="K27" s="2"/>
      <c r="L27" s="17"/>
      <c r="M27" s="2"/>
      <c r="N27" s="2"/>
      <c r="O27" s="2"/>
      <c r="P27" s="2"/>
      <c r="Q27" s="2"/>
      <c r="R27" s="2"/>
      <c r="S27" s="2"/>
      <c r="T27" s="2"/>
    </row>
    <row r="28" spans="1:20">
      <c r="A28" s="18" t="s">
        <v>24</v>
      </c>
      <c r="B28" s="18"/>
      <c r="C28" s="18"/>
      <c r="D28" s="18"/>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1074"/>
      <c r="B30" s="1075"/>
      <c r="C30" s="1075"/>
      <c r="D30" s="1075"/>
      <c r="E30" s="1075"/>
      <c r="F30" s="1075"/>
      <c r="G30" s="1075"/>
      <c r="H30" s="1075"/>
      <c r="I30" s="1075"/>
      <c r="J30" s="1075"/>
      <c r="K30" s="1075"/>
      <c r="L30" s="1075"/>
      <c r="M30" s="1075"/>
      <c r="N30" s="1075"/>
      <c r="O30" s="1075"/>
      <c r="P30" s="1075"/>
      <c r="Q30" s="1075"/>
      <c r="R30" s="1075"/>
      <c r="S30" s="1075"/>
      <c r="T30" s="1076"/>
    </row>
    <row r="31" spans="1:20">
      <c r="A31" s="1074"/>
      <c r="B31" s="1075"/>
      <c r="C31" s="1075"/>
      <c r="D31" s="1075"/>
      <c r="E31" s="1075"/>
      <c r="F31" s="1075"/>
      <c r="G31" s="1075"/>
      <c r="H31" s="1075"/>
      <c r="I31" s="1075"/>
      <c r="J31" s="1075"/>
      <c r="K31" s="1075"/>
      <c r="L31" s="1075"/>
      <c r="M31" s="1075"/>
      <c r="N31" s="1075"/>
      <c r="O31" s="1075"/>
      <c r="P31" s="1075"/>
      <c r="Q31" s="1075"/>
      <c r="R31" s="1075"/>
      <c r="S31" s="1075"/>
      <c r="T31" s="1076"/>
    </row>
    <row r="32" spans="1:20">
      <c r="A32" s="1074"/>
      <c r="B32" s="1075"/>
      <c r="C32" s="1075"/>
      <c r="D32" s="1075"/>
      <c r="E32" s="1075"/>
      <c r="F32" s="1075"/>
      <c r="G32" s="1075"/>
      <c r="H32" s="1075"/>
      <c r="I32" s="1075"/>
      <c r="J32" s="1075"/>
      <c r="K32" s="1075"/>
      <c r="L32" s="1075"/>
      <c r="M32" s="1075"/>
      <c r="N32" s="1075"/>
      <c r="O32" s="1075"/>
      <c r="P32" s="1075"/>
      <c r="Q32" s="1075"/>
      <c r="R32" s="1075"/>
      <c r="S32" s="1075"/>
      <c r="T32" s="1076"/>
    </row>
    <row r="33" spans="1:20">
      <c r="A33" s="1074"/>
      <c r="B33" s="1075"/>
      <c r="C33" s="1075"/>
      <c r="D33" s="1075"/>
      <c r="E33" s="1075"/>
      <c r="F33" s="1075"/>
      <c r="G33" s="1075"/>
      <c r="H33" s="1075"/>
      <c r="I33" s="1075"/>
      <c r="J33" s="1075"/>
      <c r="K33" s="1075"/>
      <c r="L33" s="1075"/>
      <c r="M33" s="1075"/>
      <c r="N33" s="1075"/>
      <c r="O33" s="1075"/>
      <c r="P33" s="1075"/>
      <c r="Q33" s="1075"/>
      <c r="R33" s="1075"/>
      <c r="S33" s="1075"/>
      <c r="T33" s="1076"/>
    </row>
    <row r="34" spans="1:20">
      <c r="A34" s="1074"/>
      <c r="B34" s="1075"/>
      <c r="C34" s="1075"/>
      <c r="D34" s="1075"/>
      <c r="E34" s="1075"/>
      <c r="F34" s="1075"/>
      <c r="G34" s="1075"/>
      <c r="H34" s="1075"/>
      <c r="I34" s="1075"/>
      <c r="J34" s="1075"/>
      <c r="K34" s="1075"/>
      <c r="L34" s="1075"/>
      <c r="M34" s="1075"/>
      <c r="N34" s="1075"/>
      <c r="O34" s="1075"/>
      <c r="P34" s="1075"/>
      <c r="Q34" s="1075"/>
      <c r="R34" s="1075"/>
      <c r="S34" s="1075"/>
      <c r="T34" s="1076"/>
    </row>
    <row r="35" spans="1:20">
      <c r="A35" s="1074"/>
      <c r="B35" s="1075"/>
      <c r="C35" s="1075"/>
      <c r="D35" s="1075"/>
      <c r="E35" s="1075"/>
      <c r="F35" s="1075"/>
      <c r="G35" s="1075"/>
      <c r="H35" s="1075"/>
      <c r="I35" s="1075"/>
      <c r="J35" s="1075"/>
      <c r="K35" s="1075"/>
      <c r="L35" s="1075"/>
      <c r="M35" s="1075"/>
      <c r="N35" s="1075"/>
      <c r="O35" s="1075"/>
      <c r="P35" s="1075"/>
      <c r="Q35" s="1075"/>
      <c r="R35" s="1075"/>
      <c r="S35" s="1075"/>
      <c r="T35" s="1076"/>
    </row>
    <row r="36" spans="1:20">
      <c r="A36" s="1074"/>
      <c r="B36" s="1075"/>
      <c r="C36" s="1075"/>
      <c r="D36" s="1075"/>
      <c r="E36" s="1075"/>
      <c r="F36" s="1075"/>
      <c r="G36" s="1075"/>
      <c r="H36" s="1075"/>
      <c r="I36" s="1075"/>
      <c r="J36" s="1075"/>
      <c r="K36" s="1075"/>
      <c r="L36" s="1075"/>
      <c r="M36" s="1075"/>
      <c r="N36" s="1075"/>
      <c r="O36" s="1075"/>
      <c r="P36" s="1075"/>
      <c r="Q36" s="1075"/>
      <c r="R36" s="1075"/>
      <c r="S36" s="1075"/>
      <c r="T36" s="1076"/>
    </row>
    <row r="37" spans="1:20">
      <c r="A37" s="1074"/>
      <c r="B37" s="1075"/>
      <c r="C37" s="1075"/>
      <c r="D37" s="1075"/>
      <c r="E37" s="1075"/>
      <c r="F37" s="1075"/>
      <c r="G37" s="1075"/>
      <c r="H37" s="1075"/>
      <c r="I37" s="1075"/>
      <c r="J37" s="1075"/>
      <c r="K37" s="1075"/>
      <c r="L37" s="1075"/>
      <c r="M37" s="1075"/>
      <c r="N37" s="1075"/>
      <c r="O37" s="1075"/>
      <c r="P37" s="1075"/>
      <c r="Q37" s="1075"/>
      <c r="R37" s="1075"/>
      <c r="S37" s="1075"/>
      <c r="T37" s="1076"/>
    </row>
    <row r="38" spans="1:20">
      <c r="A38" s="1074"/>
      <c r="B38" s="1075"/>
      <c r="C38" s="1075"/>
      <c r="D38" s="1075"/>
      <c r="E38" s="1075"/>
      <c r="F38" s="1075"/>
      <c r="G38" s="1075"/>
      <c r="H38" s="1075"/>
      <c r="I38" s="1075"/>
      <c r="J38" s="1075"/>
      <c r="K38" s="1075"/>
      <c r="L38" s="1075"/>
      <c r="M38" s="1075"/>
      <c r="N38" s="1075"/>
      <c r="O38" s="1075"/>
      <c r="P38" s="1075"/>
      <c r="Q38" s="1075"/>
      <c r="R38" s="1075"/>
      <c r="S38" s="1075"/>
      <c r="T38" s="1076"/>
    </row>
    <row r="39" spans="1:20">
      <c r="A39" s="1074"/>
      <c r="B39" s="1075"/>
      <c r="C39" s="1075"/>
      <c r="D39" s="1075"/>
      <c r="E39" s="1075"/>
      <c r="F39" s="1075"/>
      <c r="G39" s="1075"/>
      <c r="H39" s="1075"/>
      <c r="I39" s="1075"/>
      <c r="J39" s="1075"/>
      <c r="K39" s="1075"/>
      <c r="L39" s="1075"/>
      <c r="M39" s="1075"/>
      <c r="N39" s="1075"/>
      <c r="O39" s="1075"/>
      <c r="P39" s="1075"/>
      <c r="Q39" s="1075"/>
      <c r="R39" s="1075"/>
      <c r="S39" s="1075"/>
      <c r="T39" s="1076"/>
    </row>
    <row r="40" spans="1:20">
      <c r="A40" s="1074"/>
      <c r="B40" s="1075"/>
      <c r="C40" s="1075"/>
      <c r="D40" s="1075"/>
      <c r="E40" s="1075"/>
      <c r="F40" s="1075"/>
      <c r="G40" s="1075"/>
      <c r="H40" s="1075"/>
      <c r="I40" s="1075"/>
      <c r="J40" s="1075"/>
      <c r="K40" s="1075"/>
      <c r="L40" s="1075"/>
      <c r="M40" s="1075"/>
      <c r="N40" s="1075"/>
      <c r="O40" s="1075"/>
      <c r="P40" s="1075"/>
      <c r="Q40" s="1075"/>
      <c r="R40" s="1075"/>
      <c r="S40" s="1075"/>
      <c r="T40" s="1076"/>
    </row>
  </sheetData>
  <mergeCells count="69">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K14:K15"/>
    <mergeCell ref="A14:A15"/>
    <mergeCell ref="D14:D15"/>
    <mergeCell ref="E14:E15"/>
    <mergeCell ref="F14:I14"/>
    <mergeCell ref="J14:J15"/>
    <mergeCell ref="D22:D23"/>
    <mergeCell ref="A22:A23"/>
    <mergeCell ref="A17:A21"/>
    <mergeCell ref="P17:P18"/>
    <mergeCell ref="G17:G18"/>
    <mergeCell ref="L17:L18"/>
    <mergeCell ref="J17:J18"/>
    <mergeCell ref="N17:N18"/>
    <mergeCell ref="O17:O18"/>
    <mergeCell ref="F17:F18"/>
    <mergeCell ref="H17:H18"/>
    <mergeCell ref="I17:I18"/>
    <mergeCell ref="K17:K18"/>
    <mergeCell ref="D17:D21"/>
    <mergeCell ref="A9:E9"/>
    <mergeCell ref="F9:M9"/>
    <mergeCell ref="A11:T11"/>
    <mergeCell ref="A13:L13"/>
    <mergeCell ref="M13:T13"/>
    <mergeCell ref="A2:E4"/>
    <mergeCell ref="F2:M2"/>
    <mergeCell ref="N2:T2"/>
    <mergeCell ref="F3:M4"/>
    <mergeCell ref="N3:T3"/>
    <mergeCell ref="N4:T4"/>
    <mergeCell ref="A6:E6"/>
    <mergeCell ref="F6:M6"/>
    <mergeCell ref="A7:E7"/>
    <mergeCell ref="F7:M7"/>
    <mergeCell ref="A8:E8"/>
    <mergeCell ref="F8:M8"/>
  </mergeCells>
  <conditionalFormatting sqref="P17 P19:P26">
    <cfRule type="containsText" dxfId="125" priority="1" stopIfTrue="1" operator="containsText" text="P">
      <formula>NOT(ISERROR(SEARCH("P",P17)))</formula>
    </cfRule>
    <cfRule type="containsText" dxfId="124" priority="2" stopIfTrue="1" operator="containsText" text="R">
      <formula>NOT(ISERROR(SEARCH("R",P17)))</formula>
    </cfRule>
    <cfRule type="containsText" dxfId="123" priority="3" operator="containsText" text="T">
      <formula>NOT(ISERROR(SEARCH("T",P17)))</formula>
    </cfRule>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9ED4-1478-43FD-829B-609159EC8201}">
  <dimension ref="A1:R34"/>
  <sheetViews>
    <sheetView zoomScale="60" zoomScaleNormal="60" workbookViewId="0">
      <selection activeCell="H16" sqref="H16:H18"/>
    </sheetView>
  </sheetViews>
  <sheetFormatPr defaultColWidth="11.42578125" defaultRowHeight="15"/>
  <cols>
    <col min="2" max="2" width="55.7109375" customWidth="1"/>
    <col min="3" max="3" width="42.85546875" style="151" customWidth="1"/>
    <col min="4" max="4" width="4.140625" style="229" customWidth="1"/>
    <col min="5" max="5" width="6.140625" style="229" customWidth="1"/>
    <col min="6" max="6" width="4.7109375" customWidth="1"/>
    <col min="7" max="7" width="4.140625" customWidth="1"/>
    <col min="8" max="8" width="65.5703125" customWidth="1"/>
    <col min="9" max="9" width="21.140625" customWidth="1"/>
    <col min="10" max="10" width="27.140625" customWidth="1"/>
    <col min="11" max="11" width="17.7109375" customWidth="1"/>
    <col min="12" max="12" width="19" customWidth="1"/>
    <col min="15" max="15" width="25.42578125" customWidth="1"/>
    <col min="16" max="16" width="26.28515625" customWidth="1"/>
    <col min="17" max="17" width="26.140625" customWidth="1"/>
    <col min="18" max="18" width="31.42578125" customWidth="1"/>
  </cols>
  <sheetData>
    <row r="1" spans="1:18" ht="19.5" thickBot="1">
      <c r="A1" s="1150"/>
      <c r="B1" s="1151"/>
      <c r="C1" s="1151"/>
      <c r="D1" s="1151"/>
      <c r="E1" s="1152"/>
      <c r="F1" s="1159" t="s">
        <v>18</v>
      </c>
      <c r="G1" s="1160"/>
      <c r="H1" s="1160"/>
      <c r="I1" s="1160"/>
      <c r="J1" s="1160"/>
      <c r="K1" s="1160"/>
      <c r="L1" s="1160"/>
      <c r="M1" s="1161"/>
      <c r="N1" s="1162" t="s">
        <v>489</v>
      </c>
      <c r="O1" s="1163"/>
      <c r="P1" s="1163"/>
      <c r="Q1" s="1163"/>
      <c r="R1" s="1163"/>
    </row>
    <row r="2" spans="1:18" ht="16.5" thickBot="1">
      <c r="A2" s="1153"/>
      <c r="B2" s="1154"/>
      <c r="C2" s="1154"/>
      <c r="D2" s="1154"/>
      <c r="E2" s="1155"/>
      <c r="F2" s="1164" t="s">
        <v>17</v>
      </c>
      <c r="G2" s="1165"/>
      <c r="H2" s="1165"/>
      <c r="I2" s="1165"/>
      <c r="J2" s="1165"/>
      <c r="K2" s="1165"/>
      <c r="L2" s="1165"/>
      <c r="M2" s="1166"/>
      <c r="N2" s="1170" t="s">
        <v>361</v>
      </c>
      <c r="O2" s="1171"/>
      <c r="P2" s="1171"/>
      <c r="Q2" s="1171"/>
      <c r="R2" s="1171"/>
    </row>
    <row r="3" spans="1:18" ht="57.75" customHeight="1" thickBot="1">
      <c r="A3" s="1156"/>
      <c r="B3" s="1157"/>
      <c r="C3" s="1157"/>
      <c r="D3" s="1157"/>
      <c r="E3" s="1158"/>
      <c r="F3" s="1167"/>
      <c r="G3" s="1168"/>
      <c r="H3" s="1168"/>
      <c r="I3" s="1168"/>
      <c r="J3" s="1168"/>
      <c r="K3" s="1168"/>
      <c r="L3" s="1168"/>
      <c r="M3" s="1169"/>
      <c r="N3" s="1172" t="s">
        <v>8</v>
      </c>
      <c r="O3" s="1173"/>
      <c r="P3" s="1173"/>
      <c r="Q3" s="1173"/>
      <c r="R3" s="1173"/>
    </row>
    <row r="4" spans="1:18" ht="15.75">
      <c r="A4" s="121"/>
      <c r="B4" s="121"/>
      <c r="C4" s="223"/>
      <c r="D4" s="226"/>
      <c r="E4" s="226"/>
      <c r="F4" s="121"/>
      <c r="G4" s="121"/>
      <c r="H4" s="121"/>
      <c r="I4" s="121"/>
      <c r="J4" s="122"/>
      <c r="K4" s="154"/>
      <c r="L4" s="123"/>
      <c r="M4" s="123"/>
      <c r="N4" s="123"/>
      <c r="O4" s="123"/>
      <c r="P4" s="123"/>
      <c r="Q4" s="123"/>
      <c r="R4" s="123"/>
    </row>
    <row r="5" spans="1:18">
      <c r="A5" s="1137" t="s">
        <v>10</v>
      </c>
      <c r="B5" s="1137"/>
      <c r="C5" s="1137"/>
      <c r="D5" s="1137"/>
      <c r="E5" s="1137"/>
      <c r="F5" s="993" t="s">
        <v>758</v>
      </c>
      <c r="G5" s="994"/>
      <c r="H5" s="994"/>
      <c r="I5" s="994"/>
      <c r="J5" s="994"/>
      <c r="K5" s="994"/>
      <c r="L5" s="994"/>
      <c r="M5" s="995"/>
      <c r="N5" s="123"/>
      <c r="O5" s="123"/>
      <c r="P5" s="123"/>
      <c r="Q5" s="123"/>
      <c r="R5" s="123"/>
    </row>
    <row r="6" spans="1:18">
      <c r="A6" s="1137" t="s">
        <v>25</v>
      </c>
      <c r="B6" s="1137"/>
      <c r="C6" s="1137"/>
      <c r="D6" s="1137"/>
      <c r="E6" s="1137"/>
      <c r="F6" s="993">
        <v>2025</v>
      </c>
      <c r="G6" s="994"/>
      <c r="H6" s="994"/>
      <c r="I6" s="994"/>
      <c r="J6" s="994"/>
      <c r="K6" s="994"/>
      <c r="L6" s="994"/>
      <c r="M6" s="995"/>
      <c r="N6" s="123"/>
      <c r="O6" s="123"/>
      <c r="P6" s="123"/>
      <c r="Q6" s="123"/>
      <c r="R6" s="123"/>
    </row>
    <row r="7" spans="1:18">
      <c r="A7" s="1137" t="s">
        <v>6</v>
      </c>
      <c r="B7" s="1137"/>
      <c r="C7" s="1137"/>
      <c r="D7" s="1137"/>
      <c r="E7" s="1137"/>
      <c r="F7" s="993" t="s">
        <v>718</v>
      </c>
      <c r="G7" s="994"/>
      <c r="H7" s="994"/>
      <c r="I7" s="994"/>
      <c r="J7" s="994"/>
      <c r="K7" s="994"/>
      <c r="L7" s="994"/>
      <c r="M7" s="995"/>
      <c r="N7" s="123"/>
      <c r="O7" s="123"/>
      <c r="P7" s="123"/>
      <c r="Q7" s="123"/>
      <c r="R7" s="123"/>
    </row>
    <row r="8" spans="1:18">
      <c r="A8" s="1137" t="s">
        <v>7</v>
      </c>
      <c r="B8" s="1137"/>
      <c r="C8" s="1137"/>
      <c r="D8" s="1137"/>
      <c r="E8" s="1137"/>
      <c r="F8" s="993" t="s">
        <v>1151</v>
      </c>
      <c r="G8" s="994"/>
      <c r="H8" s="994"/>
      <c r="I8" s="994"/>
      <c r="J8" s="994"/>
      <c r="K8" s="994"/>
      <c r="L8" s="994"/>
      <c r="M8" s="995"/>
      <c r="N8" s="123"/>
      <c r="O8" s="123"/>
      <c r="P8" s="123"/>
      <c r="Q8" s="123"/>
      <c r="R8" s="123"/>
    </row>
    <row r="9" spans="1:18" ht="16.5" thickBot="1">
      <c r="A9" s="124"/>
      <c r="B9" s="124"/>
      <c r="C9" s="224"/>
      <c r="D9" s="227"/>
      <c r="E9" s="227"/>
      <c r="F9" s="124"/>
      <c r="G9" s="124"/>
      <c r="H9" s="124"/>
      <c r="I9" s="124"/>
      <c r="J9" s="122"/>
      <c r="K9" s="154"/>
      <c r="L9" s="122"/>
      <c r="M9" s="122"/>
      <c r="N9" s="123"/>
      <c r="O9" s="123"/>
      <c r="P9" s="123"/>
      <c r="Q9" s="123"/>
      <c r="R9" s="123"/>
    </row>
    <row r="10" spans="1:18" ht="32.25" thickBot="1">
      <c r="A10" s="1138" t="s">
        <v>9</v>
      </c>
      <c r="B10" s="1139"/>
      <c r="C10" s="1139"/>
      <c r="D10" s="1139"/>
      <c r="E10" s="1139"/>
      <c r="F10" s="1139"/>
      <c r="G10" s="1139"/>
      <c r="H10" s="1139"/>
      <c r="I10" s="1139"/>
      <c r="J10" s="1139"/>
      <c r="K10" s="1139"/>
      <c r="L10" s="1139"/>
      <c r="M10" s="1139"/>
      <c r="N10" s="1139"/>
      <c r="O10" s="1139"/>
      <c r="P10" s="1139"/>
      <c r="Q10" s="1139"/>
      <c r="R10" s="1140"/>
    </row>
    <row r="11" spans="1:18" ht="16.5" thickBot="1">
      <c r="A11" s="125"/>
      <c r="B11" s="126"/>
      <c r="C11" s="225"/>
      <c r="D11" s="228"/>
      <c r="E11" s="228"/>
      <c r="F11" s="126"/>
      <c r="G11" s="126"/>
      <c r="H11" s="126"/>
      <c r="I11" s="126"/>
      <c r="J11" s="126"/>
      <c r="K11" s="126"/>
      <c r="L11" s="126"/>
      <c r="M11" s="126"/>
      <c r="N11" s="126"/>
      <c r="O11" s="126"/>
      <c r="P11" s="126"/>
      <c r="Q11" s="126"/>
      <c r="R11" s="127"/>
    </row>
    <row r="12" spans="1:18" ht="27" thickBot="1">
      <c r="A12" s="1141" t="s">
        <v>16</v>
      </c>
      <c r="B12" s="1142"/>
      <c r="C12" s="1142"/>
      <c r="D12" s="1142"/>
      <c r="E12" s="1142"/>
      <c r="F12" s="1142"/>
      <c r="G12" s="1142"/>
      <c r="H12" s="1142"/>
      <c r="I12" s="1142"/>
      <c r="J12" s="1142"/>
      <c r="K12" s="1142"/>
      <c r="L12" s="1143"/>
      <c r="M12" s="1144" t="s">
        <v>1</v>
      </c>
      <c r="N12" s="1144"/>
      <c r="O12" s="1144"/>
      <c r="P12" s="1144"/>
      <c r="Q12" s="1144"/>
      <c r="R12" s="1145"/>
    </row>
    <row r="13" spans="1:18" ht="15.75" thickBot="1">
      <c r="A13" s="1133" t="s">
        <v>27</v>
      </c>
      <c r="B13" s="1133" t="s">
        <v>26</v>
      </c>
      <c r="C13" s="1135" t="s">
        <v>19</v>
      </c>
      <c r="D13" s="1124" t="s">
        <v>11</v>
      </c>
      <c r="E13" s="1125"/>
      <c r="F13" s="1125"/>
      <c r="G13" s="1126"/>
      <c r="H13" s="1127" t="s">
        <v>20</v>
      </c>
      <c r="I13" s="1129" t="s">
        <v>21</v>
      </c>
      <c r="J13" s="1127" t="s">
        <v>2</v>
      </c>
      <c r="K13" s="1131" t="s">
        <v>22</v>
      </c>
      <c r="L13" s="1118" t="s">
        <v>3</v>
      </c>
      <c r="M13" s="1119"/>
      <c r="N13" s="1120"/>
      <c r="O13" s="1110" t="s">
        <v>4</v>
      </c>
      <c r="P13" s="1146" t="s">
        <v>5</v>
      </c>
      <c r="Q13" s="128" t="s">
        <v>29</v>
      </c>
      <c r="R13" s="1148" t="s">
        <v>0</v>
      </c>
    </row>
    <row r="14" spans="1:18" ht="30.75" customHeight="1" thickBot="1">
      <c r="A14" s="1134"/>
      <c r="B14" s="1134"/>
      <c r="C14" s="1136"/>
      <c r="D14" s="129" t="s">
        <v>12</v>
      </c>
      <c r="E14" s="129" t="s">
        <v>13</v>
      </c>
      <c r="F14" s="129" t="s">
        <v>14</v>
      </c>
      <c r="G14" s="129" t="s">
        <v>15</v>
      </c>
      <c r="H14" s="1128"/>
      <c r="I14" s="1130"/>
      <c r="J14" s="1128"/>
      <c r="K14" s="1132"/>
      <c r="L14" s="130" t="s">
        <v>30</v>
      </c>
      <c r="M14" s="131" t="s">
        <v>28</v>
      </c>
      <c r="N14" s="132" t="s">
        <v>31</v>
      </c>
      <c r="O14" s="1111"/>
      <c r="P14" s="1147"/>
      <c r="Q14" s="133"/>
      <c r="R14" s="1149"/>
    </row>
    <row r="15" spans="1:18" ht="15.75" thickBot="1"/>
    <row r="16" spans="1:18" ht="49.5" customHeight="1">
      <c r="A16" s="1105">
        <v>1</v>
      </c>
      <c r="B16" s="1112" t="s">
        <v>1161</v>
      </c>
      <c r="C16" s="384" t="s">
        <v>759</v>
      </c>
      <c r="D16" s="1113">
        <v>3</v>
      </c>
      <c r="E16" s="1113">
        <v>4</v>
      </c>
      <c r="F16" s="1114"/>
      <c r="G16" s="1114"/>
      <c r="H16" s="1116" t="s">
        <v>760</v>
      </c>
      <c r="I16" s="1122" t="s">
        <v>785</v>
      </c>
      <c r="J16" s="1113" t="s">
        <v>785</v>
      </c>
      <c r="K16" s="1113">
        <v>1</v>
      </c>
      <c r="L16" s="1113">
        <v>0</v>
      </c>
      <c r="M16" s="1096">
        <f t="shared" ref="M16" si="0">IF(K16&lt;1,(AVERAGE(D16:G16)/K16),SUM(D16:G16)/K16)</f>
        <v>7</v>
      </c>
      <c r="N16" s="1099" t="s">
        <v>340</v>
      </c>
      <c r="O16" s="1096">
        <v>0.75</v>
      </c>
      <c r="P16" s="968" t="s">
        <v>92</v>
      </c>
      <c r="Q16" s="968" t="s">
        <v>93</v>
      </c>
      <c r="R16" s="1093" t="s">
        <v>746</v>
      </c>
    </row>
    <row r="17" spans="1:18" ht="30">
      <c r="A17" s="1106"/>
      <c r="B17" s="1108"/>
      <c r="C17" s="386" t="s">
        <v>783</v>
      </c>
      <c r="D17" s="1102"/>
      <c r="E17" s="1102"/>
      <c r="F17" s="1115"/>
      <c r="G17" s="1115"/>
      <c r="H17" s="1117"/>
      <c r="I17" s="1123"/>
      <c r="J17" s="1102"/>
      <c r="K17" s="1102"/>
      <c r="L17" s="1102"/>
      <c r="M17" s="1097"/>
      <c r="N17" s="1100"/>
      <c r="O17" s="1097"/>
      <c r="P17" s="969"/>
      <c r="Q17" s="969"/>
      <c r="R17" s="1094"/>
    </row>
    <row r="18" spans="1:18" ht="45">
      <c r="A18" s="1106"/>
      <c r="B18" s="1108"/>
      <c r="C18" s="386" t="s">
        <v>784</v>
      </c>
      <c r="D18" s="1102"/>
      <c r="E18" s="1102"/>
      <c r="F18" s="1115"/>
      <c r="G18" s="1115"/>
      <c r="H18" s="1117"/>
      <c r="I18" s="1123"/>
      <c r="J18" s="1102"/>
      <c r="K18" s="1102"/>
      <c r="L18" s="1102"/>
      <c r="M18" s="1097"/>
      <c r="N18" s="1100"/>
      <c r="O18" s="1097"/>
      <c r="P18" s="969"/>
      <c r="Q18" s="969"/>
      <c r="R18" s="1094"/>
    </row>
    <row r="19" spans="1:18" ht="35.25" customHeight="1">
      <c r="A19" s="1106">
        <v>2</v>
      </c>
      <c r="B19" s="1108" t="s">
        <v>766</v>
      </c>
      <c r="C19" s="386" t="s">
        <v>761</v>
      </c>
      <c r="D19" s="1102">
        <v>3</v>
      </c>
      <c r="E19" s="1102">
        <v>6</v>
      </c>
      <c r="F19" s="1115"/>
      <c r="G19" s="1115"/>
      <c r="H19" s="1104" t="s">
        <v>762</v>
      </c>
      <c r="I19" s="1102" t="s">
        <v>785</v>
      </c>
      <c r="J19" s="1102" t="s">
        <v>785</v>
      </c>
      <c r="K19" s="1102">
        <v>3</v>
      </c>
      <c r="L19" s="1102">
        <v>0</v>
      </c>
      <c r="M19" s="1097">
        <v>1</v>
      </c>
      <c r="N19" s="1100" t="s">
        <v>340</v>
      </c>
      <c r="O19" s="1097">
        <v>0.75</v>
      </c>
      <c r="P19" s="969" t="s">
        <v>94</v>
      </c>
      <c r="Q19" s="969" t="s">
        <v>95</v>
      </c>
      <c r="R19" s="1094" t="s">
        <v>96</v>
      </c>
    </row>
    <row r="20" spans="1:18" ht="55.5" customHeight="1">
      <c r="A20" s="1106"/>
      <c r="B20" s="1108"/>
      <c r="C20" s="386" t="s">
        <v>763</v>
      </c>
      <c r="D20" s="1102"/>
      <c r="E20" s="1102"/>
      <c r="F20" s="1115"/>
      <c r="G20" s="1115"/>
      <c r="H20" s="1104"/>
      <c r="I20" s="1102"/>
      <c r="J20" s="1102"/>
      <c r="K20" s="1102"/>
      <c r="L20" s="1102"/>
      <c r="M20" s="1097"/>
      <c r="N20" s="1100"/>
      <c r="O20" s="1097"/>
      <c r="P20" s="969"/>
      <c r="Q20" s="969"/>
      <c r="R20" s="1094"/>
    </row>
    <row r="21" spans="1:18" ht="61.5" customHeight="1">
      <c r="A21" s="1106">
        <v>3</v>
      </c>
      <c r="B21" s="1108" t="s">
        <v>767</v>
      </c>
      <c r="C21" s="389" t="s">
        <v>774</v>
      </c>
      <c r="D21" s="1102">
        <v>3</v>
      </c>
      <c r="E21" s="1102">
        <v>5</v>
      </c>
      <c r="F21" s="1115"/>
      <c r="G21" s="1115"/>
      <c r="H21" s="1117" t="s">
        <v>764</v>
      </c>
      <c r="I21" s="1102" t="s">
        <v>785</v>
      </c>
      <c r="J21" s="1102" t="s">
        <v>785</v>
      </c>
      <c r="K21" s="1102">
        <v>3</v>
      </c>
      <c r="L21" s="1102">
        <v>0</v>
      </c>
      <c r="M21" s="1097">
        <v>1</v>
      </c>
      <c r="N21" s="1100" t="s">
        <v>340</v>
      </c>
      <c r="O21" s="1097">
        <v>0.75</v>
      </c>
      <c r="P21" s="969" t="s">
        <v>750</v>
      </c>
      <c r="Q21" s="969" t="s">
        <v>751</v>
      </c>
      <c r="R21" s="1094" t="s">
        <v>752</v>
      </c>
    </row>
    <row r="22" spans="1:18" ht="15" customHeight="1">
      <c r="A22" s="1106"/>
      <c r="B22" s="1108"/>
      <c r="C22" s="390" t="s">
        <v>769</v>
      </c>
      <c r="D22" s="1102"/>
      <c r="E22" s="1102"/>
      <c r="F22" s="1115"/>
      <c r="G22" s="1115"/>
      <c r="H22" s="1117"/>
      <c r="I22" s="1102"/>
      <c r="J22" s="1102"/>
      <c r="K22" s="1102"/>
      <c r="L22" s="1102"/>
      <c r="M22" s="1097"/>
      <c r="N22" s="1100"/>
      <c r="O22" s="1097"/>
      <c r="P22" s="969"/>
      <c r="Q22" s="969"/>
      <c r="R22" s="1094"/>
    </row>
    <row r="23" spans="1:18" ht="15" customHeight="1">
      <c r="A23" s="1106"/>
      <c r="B23" s="1108"/>
      <c r="C23" s="390" t="s">
        <v>770</v>
      </c>
      <c r="D23" s="1102"/>
      <c r="E23" s="1102"/>
      <c r="F23" s="1115"/>
      <c r="G23" s="1115"/>
      <c r="H23" s="1117"/>
      <c r="I23" s="1102"/>
      <c r="J23" s="1102"/>
      <c r="K23" s="1102"/>
      <c r="L23" s="1102"/>
      <c r="M23" s="1097"/>
      <c r="N23" s="1100"/>
      <c r="O23" s="1097"/>
      <c r="P23" s="969"/>
      <c r="Q23" s="969"/>
      <c r="R23" s="1094"/>
    </row>
    <row r="24" spans="1:18" ht="15" customHeight="1">
      <c r="A24" s="1106"/>
      <c r="B24" s="1108"/>
      <c r="C24" s="390" t="s">
        <v>771</v>
      </c>
      <c r="D24" s="1102"/>
      <c r="E24" s="1102"/>
      <c r="F24" s="1115"/>
      <c r="G24" s="1115"/>
      <c r="H24" s="1117"/>
      <c r="I24" s="1102"/>
      <c r="J24" s="1102"/>
      <c r="K24" s="1102"/>
      <c r="L24" s="1102"/>
      <c r="M24" s="1097"/>
      <c r="N24" s="1100"/>
      <c r="O24" s="1097"/>
      <c r="P24" s="969"/>
      <c r="Q24" s="969"/>
      <c r="R24" s="1094"/>
    </row>
    <row r="25" spans="1:18" ht="15" customHeight="1">
      <c r="A25" s="1106"/>
      <c r="B25" s="1108"/>
      <c r="C25" s="390" t="s">
        <v>772</v>
      </c>
      <c r="D25" s="1102"/>
      <c r="E25" s="1102"/>
      <c r="F25" s="1115"/>
      <c r="G25" s="1115"/>
      <c r="H25" s="1117"/>
      <c r="I25" s="1102"/>
      <c r="J25" s="1102"/>
      <c r="K25" s="1102"/>
      <c r="L25" s="1102"/>
      <c r="M25" s="1097"/>
      <c r="N25" s="1100"/>
      <c r="O25" s="1097"/>
      <c r="P25" s="969"/>
      <c r="Q25" s="969"/>
      <c r="R25" s="1094"/>
    </row>
    <row r="26" spans="1:18" ht="15" customHeight="1">
      <c r="A26" s="1106"/>
      <c r="B26" s="1108"/>
      <c r="C26" s="390" t="s">
        <v>773</v>
      </c>
      <c r="D26" s="1102"/>
      <c r="E26" s="1102"/>
      <c r="F26" s="1115"/>
      <c r="G26" s="1115"/>
      <c r="H26" s="1117"/>
      <c r="I26" s="1102"/>
      <c r="J26" s="1102"/>
      <c r="K26" s="1102"/>
      <c r="L26" s="1102"/>
      <c r="M26" s="1097"/>
      <c r="N26" s="1100"/>
      <c r="O26" s="1097"/>
      <c r="P26" s="969"/>
      <c r="Q26" s="969"/>
      <c r="R26" s="1094"/>
    </row>
    <row r="27" spans="1:18" ht="27" customHeight="1">
      <c r="A27" s="1106">
        <v>4</v>
      </c>
      <c r="B27" s="1108" t="s">
        <v>768</v>
      </c>
      <c r="C27" s="363" t="s">
        <v>782</v>
      </c>
      <c r="D27" s="1102">
        <v>3</v>
      </c>
      <c r="E27" s="1102">
        <v>497</v>
      </c>
      <c r="F27" s="1115"/>
      <c r="G27" s="1115"/>
      <c r="H27" s="972" t="s">
        <v>765</v>
      </c>
      <c r="I27" s="1102" t="s">
        <v>785</v>
      </c>
      <c r="J27" s="1102" t="s">
        <v>785</v>
      </c>
      <c r="K27" s="1102">
        <v>0</v>
      </c>
      <c r="L27" s="1102">
        <v>100</v>
      </c>
      <c r="M27" s="1097">
        <v>1</v>
      </c>
      <c r="N27" s="1100" t="s">
        <v>340</v>
      </c>
      <c r="O27" s="1097">
        <v>0.75</v>
      </c>
      <c r="P27" s="969" t="s">
        <v>747</v>
      </c>
      <c r="Q27" s="969" t="s">
        <v>756</v>
      </c>
      <c r="R27" s="1094" t="s">
        <v>757</v>
      </c>
    </row>
    <row r="28" spans="1:18" ht="15.75" customHeight="1">
      <c r="A28" s="1106"/>
      <c r="B28" s="1108"/>
      <c r="C28" s="390" t="s">
        <v>775</v>
      </c>
      <c r="D28" s="1102"/>
      <c r="E28" s="1102"/>
      <c r="F28" s="1115"/>
      <c r="G28" s="1115"/>
      <c r="H28" s="972"/>
      <c r="I28" s="1102"/>
      <c r="J28" s="1102"/>
      <c r="K28" s="1102"/>
      <c r="L28" s="1102"/>
      <c r="M28" s="1097"/>
      <c r="N28" s="1100"/>
      <c r="O28" s="1097"/>
      <c r="P28" s="969"/>
      <c r="Q28" s="969"/>
      <c r="R28" s="1094"/>
    </row>
    <row r="29" spans="1:18" ht="15" customHeight="1">
      <c r="A29" s="1106"/>
      <c r="B29" s="1108"/>
      <c r="C29" s="390" t="s">
        <v>776</v>
      </c>
      <c r="D29" s="1102"/>
      <c r="E29" s="1102"/>
      <c r="F29" s="1115"/>
      <c r="G29" s="1115"/>
      <c r="H29" s="972"/>
      <c r="I29" s="1102"/>
      <c r="J29" s="1102"/>
      <c r="K29" s="1102"/>
      <c r="L29" s="1102"/>
      <c r="M29" s="1097"/>
      <c r="N29" s="1100"/>
      <c r="O29" s="1097"/>
      <c r="P29" s="969"/>
      <c r="Q29" s="969"/>
      <c r="R29" s="1094"/>
    </row>
    <row r="30" spans="1:18" ht="15" customHeight="1">
      <c r="A30" s="1106"/>
      <c r="B30" s="1108"/>
      <c r="C30" s="390" t="s">
        <v>777</v>
      </c>
      <c r="D30" s="1102"/>
      <c r="E30" s="1102"/>
      <c r="F30" s="1115"/>
      <c r="G30" s="1115"/>
      <c r="H30" s="972"/>
      <c r="I30" s="1102"/>
      <c r="J30" s="1102"/>
      <c r="K30" s="1102"/>
      <c r="L30" s="1102"/>
      <c r="M30" s="1097"/>
      <c r="N30" s="1100"/>
      <c r="O30" s="1097"/>
      <c r="P30" s="969"/>
      <c r="Q30" s="969"/>
      <c r="R30" s="1094"/>
    </row>
    <row r="31" spans="1:18" ht="15.75" customHeight="1">
      <c r="A31" s="1106"/>
      <c r="B31" s="1108"/>
      <c r="C31" s="390" t="s">
        <v>778</v>
      </c>
      <c r="D31" s="1102"/>
      <c r="E31" s="1102"/>
      <c r="F31" s="1115"/>
      <c r="G31" s="1115"/>
      <c r="H31" s="972"/>
      <c r="I31" s="1102"/>
      <c r="J31" s="1102"/>
      <c r="K31" s="1102"/>
      <c r="L31" s="1102"/>
      <c r="M31" s="1097"/>
      <c r="N31" s="1100"/>
      <c r="O31" s="1097"/>
      <c r="P31" s="969"/>
      <c r="Q31" s="969"/>
      <c r="R31" s="1094"/>
    </row>
    <row r="32" spans="1:18" ht="29.25">
      <c r="A32" s="1106"/>
      <c r="B32" s="1108"/>
      <c r="C32" s="390" t="s">
        <v>779</v>
      </c>
      <c r="D32" s="1102"/>
      <c r="E32" s="1102"/>
      <c r="F32" s="1115"/>
      <c r="G32" s="1115"/>
      <c r="H32" s="972"/>
      <c r="I32" s="1102"/>
      <c r="J32" s="1102"/>
      <c r="K32" s="1102"/>
      <c r="L32" s="1102"/>
      <c r="M32" s="1097"/>
      <c r="N32" s="1100"/>
      <c r="O32" s="1097"/>
      <c r="P32" s="969"/>
      <c r="Q32" s="969"/>
      <c r="R32" s="1094"/>
    </row>
    <row r="33" spans="1:18">
      <c r="A33" s="1106"/>
      <c r="B33" s="1108"/>
      <c r="C33" s="390" t="s">
        <v>780</v>
      </c>
      <c r="D33" s="1102"/>
      <c r="E33" s="1102"/>
      <c r="F33" s="1115"/>
      <c r="G33" s="1115"/>
      <c r="H33" s="972"/>
      <c r="I33" s="1102"/>
      <c r="J33" s="1102"/>
      <c r="K33" s="1102"/>
      <c r="L33" s="1102"/>
      <c r="M33" s="1097"/>
      <c r="N33" s="1100"/>
      <c r="O33" s="1097"/>
      <c r="P33" s="969"/>
      <c r="Q33" s="969"/>
      <c r="R33" s="1094"/>
    </row>
    <row r="34" spans="1:18" ht="15.75" thickBot="1">
      <c r="A34" s="1107"/>
      <c r="B34" s="1109"/>
      <c r="C34" s="392" t="s">
        <v>781</v>
      </c>
      <c r="D34" s="1103"/>
      <c r="E34" s="1103"/>
      <c r="F34" s="1121"/>
      <c r="G34" s="1121"/>
      <c r="H34" s="973"/>
      <c r="I34" s="1103"/>
      <c r="J34" s="1103"/>
      <c r="K34" s="1103"/>
      <c r="L34" s="1103"/>
      <c r="M34" s="1098"/>
      <c r="N34" s="1101"/>
      <c r="O34" s="1098"/>
      <c r="P34" s="1077"/>
      <c r="Q34" s="1077"/>
      <c r="R34" s="1095"/>
    </row>
  </sheetData>
  <mergeCells count="97">
    <mergeCell ref="A1:E3"/>
    <mergeCell ref="F1:M1"/>
    <mergeCell ref="N1:R1"/>
    <mergeCell ref="F2:M3"/>
    <mergeCell ref="N2:R2"/>
    <mergeCell ref="N3:R3"/>
    <mergeCell ref="A13:A14"/>
    <mergeCell ref="B13:B14"/>
    <mergeCell ref="C13:C14"/>
    <mergeCell ref="A5:E5"/>
    <mergeCell ref="F5:M5"/>
    <mergeCell ref="A6:E6"/>
    <mergeCell ref="F6:M6"/>
    <mergeCell ref="A7:E7"/>
    <mergeCell ref="F7:M7"/>
    <mergeCell ref="A8:E8"/>
    <mergeCell ref="F8:M8"/>
    <mergeCell ref="A10:R10"/>
    <mergeCell ref="A12:L12"/>
    <mergeCell ref="M12:R12"/>
    <mergeCell ref="P13:P14"/>
    <mergeCell ref="R13:R14"/>
    <mergeCell ref="D13:G13"/>
    <mergeCell ref="H13:H14"/>
    <mergeCell ref="I13:I14"/>
    <mergeCell ref="J13:J14"/>
    <mergeCell ref="K13:K14"/>
    <mergeCell ref="L13:N13"/>
    <mergeCell ref="F27:F34"/>
    <mergeCell ref="G27:G34"/>
    <mergeCell ref="I16:I18"/>
    <mergeCell ref="J16:J18"/>
    <mergeCell ref="F21:F26"/>
    <mergeCell ref="G21:G26"/>
    <mergeCell ref="I27:I34"/>
    <mergeCell ref="L21:L26"/>
    <mergeCell ref="L27:L34"/>
    <mergeCell ref="H21:H26"/>
    <mergeCell ref="H27:H34"/>
    <mergeCell ref="K19:K20"/>
    <mergeCell ref="K21:K26"/>
    <mergeCell ref="J21:J26"/>
    <mergeCell ref="I21:I26"/>
    <mergeCell ref="O13:O14"/>
    <mergeCell ref="B16:B18"/>
    <mergeCell ref="B19:B20"/>
    <mergeCell ref="K16:K18"/>
    <mergeCell ref="L16:L18"/>
    <mergeCell ref="M16:M18"/>
    <mergeCell ref="D16:D18"/>
    <mergeCell ref="E16:E18"/>
    <mergeCell ref="F16:F18"/>
    <mergeCell ref="G16:G18"/>
    <mergeCell ref="H16:H18"/>
    <mergeCell ref="F19:F20"/>
    <mergeCell ref="G19:G20"/>
    <mergeCell ref="L19:L20"/>
    <mergeCell ref="I19:I20"/>
    <mergeCell ref="J19:J20"/>
    <mergeCell ref="K27:K34"/>
    <mergeCell ref="H19:H20"/>
    <mergeCell ref="A16:A18"/>
    <mergeCell ref="A19:A20"/>
    <mergeCell ref="A21:A26"/>
    <mergeCell ref="A27:A34"/>
    <mergeCell ref="J27:J34"/>
    <mergeCell ref="B21:B26"/>
    <mergeCell ref="B27:B34"/>
    <mergeCell ref="D19:D20"/>
    <mergeCell ref="E19:E20"/>
    <mergeCell ref="D27:D34"/>
    <mergeCell ref="E27:E34"/>
    <mergeCell ref="D21:D26"/>
    <mergeCell ref="E21:E26"/>
    <mergeCell ref="O16:O18"/>
    <mergeCell ref="O19:O20"/>
    <mergeCell ref="O21:O26"/>
    <mergeCell ref="O27:O34"/>
    <mergeCell ref="M27:M34"/>
    <mergeCell ref="M21:M26"/>
    <mergeCell ref="M19:M20"/>
    <mergeCell ref="N16:N18"/>
    <mergeCell ref="N19:N20"/>
    <mergeCell ref="N21:N26"/>
    <mergeCell ref="N27:N34"/>
    <mergeCell ref="R16:R18"/>
    <mergeCell ref="R19:R20"/>
    <mergeCell ref="R21:R26"/>
    <mergeCell ref="R27:R34"/>
    <mergeCell ref="P16:P18"/>
    <mergeCell ref="P19:P20"/>
    <mergeCell ref="P21:P26"/>
    <mergeCell ref="P27:P34"/>
    <mergeCell ref="Q16:Q18"/>
    <mergeCell ref="Q19:Q20"/>
    <mergeCell ref="Q21:Q26"/>
    <mergeCell ref="Q27:Q34"/>
  </mergeCells>
  <conditionalFormatting sqref="N16 N19 N21 N27">
    <cfRule type="containsText" dxfId="122" priority="381" stopIfTrue="1" operator="containsText" text="P">
      <formula>NOT(ISERROR(SEARCH("P",N16)))</formula>
    </cfRule>
    <cfRule type="containsText" dxfId="121" priority="382" stopIfTrue="1" operator="containsText" text="R">
      <formula>NOT(ISERROR(SEARCH("R",N16)))</formula>
    </cfRule>
    <cfRule type="containsText" dxfId="120" priority="383" operator="containsText" text="T">
      <formula>NOT(ISERROR(SEARCH("T",N16)))</formula>
    </cfRule>
    <cfRule type="iconSet" priority="384">
      <iconSet iconSet="3Symbols2">
        <cfvo type="percent" val="0"/>
        <cfvo type="percent" val="0.74"/>
        <cfvo type="percent" val="0.85"/>
      </iconSet>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56"/>
  <sheetViews>
    <sheetView topLeftCell="A21" zoomScale="61" zoomScaleNormal="61" workbookViewId="0">
      <selection activeCell="J24" sqref="J24"/>
    </sheetView>
  </sheetViews>
  <sheetFormatPr defaultColWidth="26.42578125" defaultRowHeight="13.5"/>
  <cols>
    <col min="1" max="1" width="11.28515625" style="1" customWidth="1"/>
    <col min="2" max="2" width="28.7109375" style="1" customWidth="1"/>
    <col min="3" max="3" width="27.140625" style="1" customWidth="1"/>
    <col min="4" max="4" width="33.85546875" style="1" customWidth="1"/>
    <col min="5" max="5" width="41.140625" style="240" customWidth="1"/>
    <col min="6" max="6" width="8.42578125" style="1" bestFit="1" customWidth="1"/>
    <col min="7" max="7" width="10.5703125" style="59" customWidth="1"/>
    <col min="8" max="8" width="7" style="1" customWidth="1"/>
    <col min="9" max="9" width="11.28515625" style="1" customWidth="1"/>
    <col min="10" max="10" width="59.28515625" style="1" customWidth="1"/>
    <col min="11" max="11" width="21.28515625" style="1" customWidth="1"/>
    <col min="12" max="12" width="34.140625" style="1" customWidth="1"/>
    <col min="13" max="13" width="9.85546875" style="1" customWidth="1"/>
    <col min="14" max="14" width="15.7109375" style="1" customWidth="1"/>
    <col min="15" max="15" width="8.5703125" style="1" customWidth="1"/>
    <col min="16" max="16" width="11.5703125" style="1" customWidth="1"/>
    <col min="17" max="17" width="31.140625" style="1" customWidth="1"/>
    <col min="18" max="18" width="21.140625" style="1" customWidth="1"/>
    <col min="19" max="19" width="29.85546875" style="1" customWidth="1"/>
    <col min="20" max="16384" width="26.42578125" style="1"/>
  </cols>
  <sheetData>
    <row r="2" spans="1:20" ht="14.25" thickBot="1">
      <c r="A2" s="2"/>
      <c r="B2" s="2"/>
      <c r="C2" s="2"/>
      <c r="D2" s="2"/>
      <c r="E2" s="831"/>
      <c r="F2" s="2"/>
      <c r="G2" s="58"/>
      <c r="H2" s="2"/>
      <c r="I2" s="2"/>
      <c r="J2" s="2"/>
      <c r="K2" s="2"/>
      <c r="L2" s="2"/>
      <c r="M2" s="2"/>
      <c r="N2" s="2"/>
      <c r="O2" s="2"/>
      <c r="P2" s="2"/>
      <c r="Q2" s="2"/>
      <c r="R2" s="2"/>
      <c r="S2" s="19"/>
      <c r="T2" s="20"/>
    </row>
    <row r="3" spans="1:20">
      <c r="A3" s="1191" cm="1">
        <f t="array" aca="1" ref="A3" ca="1">A3:T25</f>
        <v>0</v>
      </c>
      <c r="B3" s="1192"/>
      <c r="C3" s="1192"/>
      <c r="D3" s="1192"/>
      <c r="E3" s="1192"/>
      <c r="F3" s="1195" t="s">
        <v>18</v>
      </c>
      <c r="G3" s="1195"/>
      <c r="H3" s="1195"/>
      <c r="I3" s="1195"/>
      <c r="J3" s="1195"/>
      <c r="K3" s="1195"/>
      <c r="L3" s="1195"/>
      <c r="M3" s="1195"/>
      <c r="N3" s="1195" t="s">
        <v>489</v>
      </c>
      <c r="O3" s="1195"/>
      <c r="P3" s="1195"/>
      <c r="Q3" s="1195"/>
      <c r="R3" s="1195"/>
      <c r="S3" s="1195"/>
      <c r="T3" s="1196"/>
    </row>
    <row r="4" spans="1:20">
      <c r="A4" s="1193"/>
      <c r="B4" s="1194"/>
      <c r="C4" s="1194"/>
      <c r="D4" s="1194"/>
      <c r="E4" s="1194"/>
      <c r="F4" s="1197" t="s">
        <v>17</v>
      </c>
      <c r="G4" s="1197"/>
      <c r="H4" s="1197"/>
      <c r="I4" s="1197"/>
      <c r="J4" s="1197"/>
      <c r="K4" s="1197"/>
      <c r="L4" s="1197"/>
      <c r="M4" s="1197"/>
      <c r="N4" s="1197" t="s">
        <v>23</v>
      </c>
      <c r="O4" s="1197"/>
      <c r="P4" s="1197"/>
      <c r="Q4" s="1197"/>
      <c r="R4" s="1197"/>
      <c r="S4" s="1197"/>
      <c r="T4" s="1198"/>
    </row>
    <row r="5" spans="1:20">
      <c r="A5" s="1193"/>
      <c r="B5" s="1194"/>
      <c r="C5" s="1194"/>
      <c r="D5" s="1194"/>
      <c r="E5" s="1194"/>
      <c r="F5" s="1197"/>
      <c r="G5" s="1197"/>
      <c r="H5" s="1197"/>
      <c r="I5" s="1197"/>
      <c r="J5" s="1197"/>
      <c r="K5" s="1197"/>
      <c r="L5" s="1197"/>
      <c r="M5" s="1197"/>
      <c r="N5" s="1199" t="s">
        <v>8</v>
      </c>
      <c r="O5" s="1199"/>
      <c r="P5" s="1199"/>
      <c r="Q5" s="1199"/>
      <c r="R5" s="1199"/>
      <c r="S5" s="1199"/>
      <c r="T5" s="1200"/>
    </row>
    <row r="6" spans="1:20">
      <c r="A6" s="763"/>
      <c r="B6" s="748"/>
      <c r="C6" s="748"/>
      <c r="D6" s="748"/>
      <c r="E6" s="832"/>
      <c r="F6" s="748"/>
      <c r="G6" s="749"/>
      <c r="H6" s="748"/>
      <c r="I6" s="748"/>
      <c r="J6" s="747"/>
      <c r="K6" s="747"/>
      <c r="L6" s="750"/>
      <c r="M6" s="750"/>
      <c r="N6" s="750"/>
      <c r="O6" s="750"/>
      <c r="P6" s="750"/>
      <c r="Q6" s="750"/>
      <c r="R6" s="750"/>
      <c r="S6" s="751"/>
      <c r="T6" s="764"/>
    </row>
    <row r="7" spans="1:20">
      <c r="A7" s="1179" t="s">
        <v>10</v>
      </c>
      <c r="B7" s="992"/>
      <c r="C7" s="992"/>
      <c r="D7" s="992"/>
      <c r="E7" s="992"/>
      <c r="F7" s="1180" t="s">
        <v>65</v>
      </c>
      <c r="G7" s="1180"/>
      <c r="H7" s="1180"/>
      <c r="I7" s="1180"/>
      <c r="J7" s="1180"/>
      <c r="K7" s="1180"/>
      <c r="L7" s="1180"/>
      <c r="M7" s="1180"/>
      <c r="N7" s="750"/>
      <c r="O7" s="750"/>
      <c r="P7" s="750"/>
      <c r="Q7" s="750"/>
      <c r="R7" s="750"/>
      <c r="S7" s="751"/>
      <c r="T7" s="764"/>
    </row>
    <row r="8" spans="1:20" ht="15">
      <c r="A8" s="1179" t="s">
        <v>25</v>
      </c>
      <c r="B8" s="992"/>
      <c r="C8" s="992"/>
      <c r="D8" s="992"/>
      <c r="E8" s="992"/>
      <c r="F8" s="1181">
        <v>2025</v>
      </c>
      <c r="G8" s="1181"/>
      <c r="H8" s="1181"/>
      <c r="I8" s="1181"/>
      <c r="J8" s="1181"/>
      <c r="K8" s="1181"/>
      <c r="L8" s="1181"/>
      <c r="M8" s="1181"/>
      <c r="N8" s="750"/>
      <c r="O8" s="750"/>
      <c r="P8" s="750"/>
      <c r="Q8" s="750"/>
      <c r="R8" s="750"/>
      <c r="S8" s="751"/>
      <c r="T8" s="764"/>
    </row>
    <row r="9" spans="1:20" ht="15">
      <c r="A9" s="1179" t="s">
        <v>6</v>
      </c>
      <c r="B9" s="992"/>
      <c r="C9" s="992"/>
      <c r="D9" s="992"/>
      <c r="E9" s="992"/>
      <c r="F9" s="1181" t="s">
        <v>718</v>
      </c>
      <c r="G9" s="1181"/>
      <c r="H9" s="1181"/>
      <c r="I9" s="1181"/>
      <c r="J9" s="1181"/>
      <c r="K9" s="1181"/>
      <c r="L9" s="1181"/>
      <c r="M9" s="1181"/>
      <c r="N9" s="750"/>
      <c r="O9" s="750"/>
      <c r="P9" s="750"/>
      <c r="Q9" s="750"/>
      <c r="R9" s="750"/>
      <c r="S9" s="751"/>
      <c r="T9" s="764"/>
    </row>
    <row r="10" spans="1:20" ht="15">
      <c r="A10" s="1179" t="s">
        <v>7</v>
      </c>
      <c r="B10" s="992"/>
      <c r="C10" s="992"/>
      <c r="D10" s="992"/>
      <c r="E10" s="992"/>
      <c r="F10" s="993" t="s">
        <v>1151</v>
      </c>
      <c r="G10" s="994"/>
      <c r="H10" s="994"/>
      <c r="I10" s="994"/>
      <c r="J10" s="994"/>
      <c r="K10" s="994"/>
      <c r="L10" s="994"/>
      <c r="M10" s="995"/>
      <c r="N10" s="750"/>
      <c r="O10" s="750"/>
      <c r="P10" s="750"/>
      <c r="Q10" s="750"/>
      <c r="R10" s="750"/>
      <c r="S10" s="751"/>
      <c r="T10" s="764"/>
    </row>
    <row r="11" spans="1:20">
      <c r="A11" s="765"/>
      <c r="B11" s="752"/>
      <c r="C11" s="752"/>
      <c r="D11" s="752"/>
      <c r="E11" s="833"/>
      <c r="F11" s="752"/>
      <c r="G11" s="753"/>
      <c r="H11" s="752"/>
      <c r="I11" s="752"/>
      <c r="J11" s="747"/>
      <c r="K11" s="747"/>
      <c r="L11" s="747"/>
      <c r="M11" s="747"/>
      <c r="N11" s="750"/>
      <c r="O11" s="750"/>
      <c r="P11" s="750"/>
      <c r="Q11" s="750"/>
      <c r="R11" s="750"/>
      <c r="S11" s="751"/>
      <c r="T11" s="764"/>
    </row>
    <row r="12" spans="1:20">
      <c r="A12" s="1183" t="s">
        <v>9</v>
      </c>
      <c r="B12" s="1184"/>
      <c r="C12" s="1184"/>
      <c r="D12" s="1184"/>
      <c r="E12" s="1184"/>
      <c r="F12" s="1184"/>
      <c r="G12" s="1184"/>
      <c r="H12" s="1184"/>
      <c r="I12" s="1184"/>
      <c r="J12" s="1184"/>
      <c r="K12" s="1184"/>
      <c r="L12" s="1184"/>
      <c r="M12" s="1184"/>
      <c r="N12" s="1184"/>
      <c r="O12" s="1184"/>
      <c r="P12" s="1184"/>
      <c r="Q12" s="1184"/>
      <c r="R12" s="1184"/>
      <c r="S12" s="1184"/>
      <c r="T12" s="1185"/>
    </row>
    <row r="13" spans="1:20">
      <c r="A13" s="766"/>
      <c r="B13" s="754"/>
      <c r="C13" s="754"/>
      <c r="D13" s="754"/>
      <c r="E13" s="834"/>
      <c r="F13" s="754"/>
      <c r="G13" s="755"/>
      <c r="H13" s="754"/>
      <c r="I13" s="754"/>
      <c r="J13" s="754"/>
      <c r="K13" s="754"/>
      <c r="L13" s="754"/>
      <c r="M13" s="754"/>
      <c r="N13" s="754"/>
      <c r="O13" s="754"/>
      <c r="P13" s="754"/>
      <c r="Q13" s="754"/>
      <c r="R13" s="754"/>
      <c r="S13" s="756"/>
      <c r="T13" s="767"/>
    </row>
    <row r="14" spans="1:20">
      <c r="A14" s="1186" t="s">
        <v>16</v>
      </c>
      <c r="B14" s="1187"/>
      <c r="C14" s="1187"/>
      <c r="D14" s="1187"/>
      <c r="E14" s="1187"/>
      <c r="F14" s="1187"/>
      <c r="G14" s="1187"/>
      <c r="H14" s="1187"/>
      <c r="I14" s="1187"/>
      <c r="J14" s="1187"/>
      <c r="K14" s="1187"/>
      <c r="L14" s="1187"/>
      <c r="M14" s="1188" t="s">
        <v>1</v>
      </c>
      <c r="N14" s="1188"/>
      <c r="O14" s="1188"/>
      <c r="P14" s="1188"/>
      <c r="Q14" s="1188"/>
      <c r="R14" s="1188"/>
      <c r="S14" s="1188"/>
      <c r="T14" s="1189"/>
    </row>
    <row r="15" spans="1:20">
      <c r="A15" s="1190" t="s">
        <v>27</v>
      </c>
      <c r="B15" s="1203" t="s">
        <v>253</v>
      </c>
      <c r="C15" s="1203" t="s">
        <v>254</v>
      </c>
      <c r="D15" s="1203" t="s">
        <v>26</v>
      </c>
      <c r="E15" s="1203" t="s">
        <v>19</v>
      </c>
      <c r="F15" s="1203" t="s">
        <v>11</v>
      </c>
      <c r="G15" s="1203"/>
      <c r="H15" s="1203"/>
      <c r="I15" s="1203"/>
      <c r="J15" s="1204" t="s">
        <v>20</v>
      </c>
      <c r="K15" s="1204" t="s">
        <v>21</v>
      </c>
      <c r="L15" s="1204" t="s">
        <v>2</v>
      </c>
      <c r="M15" s="1182" t="s">
        <v>22</v>
      </c>
      <c r="N15" s="1182" t="s">
        <v>3</v>
      </c>
      <c r="O15" s="1182"/>
      <c r="P15" s="1182"/>
      <c r="Q15" s="1182" t="s">
        <v>157</v>
      </c>
      <c r="R15" s="1182" t="s">
        <v>5</v>
      </c>
      <c r="S15" s="758" t="s">
        <v>29</v>
      </c>
      <c r="T15" s="1178" t="s">
        <v>0</v>
      </c>
    </row>
    <row r="16" spans="1:20" ht="40.5" customHeight="1">
      <c r="A16" s="1190"/>
      <c r="B16" s="1203"/>
      <c r="C16" s="1203"/>
      <c r="D16" s="1203"/>
      <c r="E16" s="1203"/>
      <c r="F16" s="757" t="s">
        <v>12</v>
      </c>
      <c r="G16" s="759" t="s">
        <v>13</v>
      </c>
      <c r="H16" s="757" t="s">
        <v>14</v>
      </c>
      <c r="I16" s="757" t="s">
        <v>15</v>
      </c>
      <c r="J16" s="1204"/>
      <c r="K16" s="1204"/>
      <c r="L16" s="1204"/>
      <c r="M16" s="1182"/>
      <c r="N16" s="760" t="s">
        <v>30</v>
      </c>
      <c r="O16" s="761" t="s">
        <v>28</v>
      </c>
      <c r="P16" s="761" t="s">
        <v>31</v>
      </c>
      <c r="Q16" s="1182"/>
      <c r="R16" s="1182"/>
      <c r="S16" s="762"/>
      <c r="T16" s="1178"/>
    </row>
    <row r="17" spans="1:20" ht="15.75" customHeight="1" thickBot="1">
      <c r="A17" s="844"/>
      <c r="B17" s="845"/>
      <c r="C17" s="845"/>
      <c r="D17" s="845"/>
      <c r="E17" s="845"/>
      <c r="F17" s="845"/>
      <c r="G17" s="846"/>
      <c r="H17" s="845"/>
      <c r="I17" s="845"/>
      <c r="J17" s="847"/>
      <c r="K17" s="847"/>
      <c r="L17" s="847"/>
      <c r="M17" s="847"/>
      <c r="N17" s="848"/>
      <c r="O17" s="849"/>
      <c r="P17" s="849"/>
      <c r="Q17" s="847"/>
      <c r="R17" s="847"/>
      <c r="S17" s="850"/>
      <c r="T17" s="851"/>
    </row>
    <row r="18" spans="1:20" s="877" customFormat="1" ht="144.75" customHeight="1">
      <c r="A18" s="1201">
        <v>1</v>
      </c>
      <c r="B18" s="1212" t="s">
        <v>1190</v>
      </c>
      <c r="C18" s="1211" t="s">
        <v>1118</v>
      </c>
      <c r="D18" s="1209" t="s">
        <v>1209</v>
      </c>
      <c r="E18" s="864" t="s">
        <v>938</v>
      </c>
      <c r="F18" s="852" t="s">
        <v>351</v>
      </c>
      <c r="G18" s="892" t="s">
        <v>351</v>
      </c>
      <c r="H18" s="853"/>
      <c r="I18" s="853"/>
      <c r="J18" s="875" t="s">
        <v>938</v>
      </c>
      <c r="K18" s="854">
        <v>0</v>
      </c>
      <c r="L18" s="855"/>
      <c r="M18" s="856">
        <v>1</v>
      </c>
      <c r="N18" s="857">
        <f t="shared" ref="N18:N20" si="0">IF(M18&lt;1,M18-AVERAGE(F18:I18),M18-(SUM(F18:I18)))</f>
        <v>1</v>
      </c>
      <c r="O18" s="858">
        <v>1</v>
      </c>
      <c r="P18" s="840" t="str">
        <f t="shared" ref="P18:P34" si="1">IF(O18&lt;=V$18,"T",IF(O18&lt;$Y$18,"R",IF(O18&gt;=$Y$18,"P")))</f>
        <v>P</v>
      </c>
      <c r="Q18" s="859"/>
      <c r="R18" s="859"/>
      <c r="S18" s="876" t="s">
        <v>1196</v>
      </c>
      <c r="T18" s="860" t="s">
        <v>66</v>
      </c>
    </row>
    <row r="19" spans="1:20" s="877" customFormat="1" ht="81" customHeight="1">
      <c r="A19" s="1202"/>
      <c r="B19" s="1213"/>
      <c r="C19" s="1176"/>
      <c r="D19" s="1210"/>
      <c r="E19" s="865" t="s">
        <v>939</v>
      </c>
      <c r="F19" s="368">
        <v>1</v>
      </c>
      <c r="G19" s="377" t="s">
        <v>351</v>
      </c>
      <c r="H19" s="369"/>
      <c r="I19" s="369"/>
      <c r="J19" s="363" t="s">
        <v>939</v>
      </c>
      <c r="K19" s="370"/>
      <c r="L19" s="371"/>
      <c r="M19" s="372">
        <v>1</v>
      </c>
      <c r="N19" s="373">
        <v>-9</v>
      </c>
      <c r="O19" s="374">
        <v>1</v>
      </c>
      <c r="P19" s="364" t="str">
        <f t="shared" si="1"/>
        <v>P</v>
      </c>
      <c r="Q19" s="365"/>
      <c r="R19" s="365"/>
      <c r="S19" s="878" t="s">
        <v>1197</v>
      </c>
      <c r="T19" s="375" t="s">
        <v>68</v>
      </c>
    </row>
    <row r="20" spans="1:20" s="877" customFormat="1" ht="39.75" customHeight="1">
      <c r="A20" s="1202"/>
      <c r="B20" s="1213"/>
      <c r="C20" s="1176"/>
      <c r="D20" s="1210"/>
      <c r="E20" s="865" t="s">
        <v>350</v>
      </c>
      <c r="F20" s="368">
        <v>0.25</v>
      </c>
      <c r="G20" s="368">
        <v>0.25</v>
      </c>
      <c r="H20" s="369"/>
      <c r="I20" s="369"/>
      <c r="J20" s="363" t="s">
        <v>350</v>
      </c>
      <c r="K20" s="370">
        <v>0</v>
      </c>
      <c r="L20" s="376"/>
      <c r="M20" s="372">
        <v>0.5</v>
      </c>
      <c r="N20" s="373">
        <f t="shared" si="0"/>
        <v>0.25</v>
      </c>
      <c r="O20" s="374">
        <v>0.73</v>
      </c>
      <c r="P20" s="364" t="str">
        <f t="shared" si="1"/>
        <v>P</v>
      </c>
      <c r="Q20" s="365"/>
      <c r="R20" s="365"/>
      <c r="S20" s="879" t="s">
        <v>1198</v>
      </c>
      <c r="T20" s="375" t="s">
        <v>68</v>
      </c>
    </row>
    <row r="21" spans="1:20" s="877" customFormat="1" ht="54.75" customHeight="1">
      <c r="A21" s="1202"/>
      <c r="B21" s="1213"/>
      <c r="C21" s="1176"/>
      <c r="D21" s="1210"/>
      <c r="E21" s="865" t="s">
        <v>67</v>
      </c>
      <c r="F21" s="377" t="s">
        <v>351</v>
      </c>
      <c r="G21" s="377" t="s">
        <v>351</v>
      </c>
      <c r="H21" s="369"/>
      <c r="I21" s="369"/>
      <c r="J21" s="363" t="s">
        <v>67</v>
      </c>
      <c r="K21" s="370">
        <v>0</v>
      </c>
      <c r="L21" s="376"/>
      <c r="M21" s="372">
        <v>1</v>
      </c>
      <c r="N21" s="373">
        <v>0</v>
      </c>
      <c r="O21" s="374">
        <v>1</v>
      </c>
      <c r="P21" s="364" t="str">
        <f t="shared" si="1"/>
        <v>P</v>
      </c>
      <c r="Q21" s="365"/>
      <c r="R21" s="365"/>
      <c r="S21" s="879" t="s">
        <v>1199</v>
      </c>
      <c r="T21" s="375" t="s">
        <v>68</v>
      </c>
    </row>
    <row r="22" spans="1:20" s="877" customFormat="1" ht="59.25" customHeight="1">
      <c r="A22" s="1202"/>
      <c r="B22" s="1213"/>
      <c r="C22" s="1176"/>
      <c r="D22" s="1210"/>
      <c r="E22" s="865" t="s">
        <v>572</v>
      </c>
      <c r="F22" s="368">
        <v>1</v>
      </c>
      <c r="G22" s="368">
        <v>1</v>
      </c>
      <c r="H22" s="369"/>
      <c r="I22" s="376"/>
      <c r="J22" s="363" t="s">
        <v>572</v>
      </c>
      <c r="K22" s="378"/>
      <c r="L22" s="379"/>
      <c r="M22" s="372">
        <v>1</v>
      </c>
      <c r="N22" s="373">
        <v>-39</v>
      </c>
      <c r="O22" s="374">
        <v>0.4</v>
      </c>
      <c r="P22" s="364" t="str">
        <f t="shared" si="1"/>
        <v>P</v>
      </c>
      <c r="Q22" s="365"/>
      <c r="R22" s="365"/>
      <c r="S22" s="879" t="s">
        <v>1200</v>
      </c>
      <c r="T22" s="375" t="s">
        <v>68</v>
      </c>
    </row>
    <row r="23" spans="1:20" s="877" customFormat="1" ht="30">
      <c r="A23" s="1202"/>
      <c r="B23" s="1213"/>
      <c r="C23" s="1176"/>
      <c r="D23" s="1210"/>
      <c r="E23" s="865" t="s">
        <v>940</v>
      </c>
      <c r="F23" s="368">
        <v>0</v>
      </c>
      <c r="G23" s="368">
        <v>0</v>
      </c>
      <c r="H23" s="369"/>
      <c r="I23" s="376"/>
      <c r="J23" s="363"/>
      <c r="K23" s="378">
        <v>3972000</v>
      </c>
      <c r="L23" s="379"/>
      <c r="M23" s="372">
        <v>1</v>
      </c>
      <c r="N23" s="373">
        <v>-39</v>
      </c>
      <c r="O23" s="374">
        <v>0.4</v>
      </c>
      <c r="P23" s="364" t="str">
        <f t="shared" si="1"/>
        <v>P</v>
      </c>
      <c r="Q23" s="365"/>
      <c r="R23" s="365"/>
      <c r="S23" s="879"/>
      <c r="T23" s="375"/>
    </row>
    <row r="24" spans="1:20" s="877" customFormat="1" ht="30">
      <c r="A24" s="1202"/>
      <c r="B24" s="1213"/>
      <c r="C24" s="1176"/>
      <c r="D24" s="1210"/>
      <c r="E24" s="865" t="s">
        <v>1152</v>
      </c>
      <c r="F24" s="368">
        <v>1</v>
      </c>
      <c r="G24" s="368">
        <v>1</v>
      </c>
      <c r="H24" s="369"/>
      <c r="I24" s="376"/>
      <c r="J24" s="363"/>
      <c r="K24" s="378"/>
      <c r="L24" s="379"/>
      <c r="M24" s="372">
        <v>1</v>
      </c>
      <c r="N24" s="373">
        <v>-39</v>
      </c>
      <c r="O24" s="374">
        <v>0.4</v>
      </c>
      <c r="P24" s="364" t="str">
        <f t="shared" si="1"/>
        <v>P</v>
      </c>
      <c r="Q24" s="365"/>
      <c r="R24" s="365"/>
      <c r="S24" s="879"/>
      <c r="T24" s="375"/>
    </row>
    <row r="25" spans="1:20" s="877" customFormat="1" ht="30">
      <c r="A25" s="1202"/>
      <c r="B25" s="1213"/>
      <c r="C25" s="1176"/>
      <c r="D25" s="1210"/>
      <c r="E25" s="865" t="s">
        <v>1153</v>
      </c>
      <c r="F25" s="368">
        <v>0.25</v>
      </c>
      <c r="G25" s="368">
        <v>0.25</v>
      </c>
      <c r="H25" s="369"/>
      <c r="I25" s="376"/>
      <c r="J25" s="363"/>
      <c r="K25" s="378"/>
      <c r="L25" s="379"/>
      <c r="M25" s="372">
        <v>0.5</v>
      </c>
      <c r="N25" s="373">
        <v>-39</v>
      </c>
      <c r="O25" s="374">
        <v>0.4</v>
      </c>
      <c r="P25" s="364" t="str">
        <f t="shared" si="1"/>
        <v>P</v>
      </c>
      <c r="Q25" s="365"/>
      <c r="R25" s="365"/>
      <c r="S25" s="879"/>
      <c r="T25" s="375"/>
    </row>
    <row r="26" spans="1:20" s="877" customFormat="1" ht="31.5" customHeight="1">
      <c r="A26" s="1215">
        <v>2</v>
      </c>
      <c r="B26" s="1213" t="s">
        <v>1191</v>
      </c>
      <c r="C26" s="1177" t="s">
        <v>1185</v>
      </c>
      <c r="D26" s="1108" t="s">
        <v>1186</v>
      </c>
      <c r="E26" s="865" t="s">
        <v>1210</v>
      </c>
      <c r="F26" s="866" t="s">
        <v>351</v>
      </c>
      <c r="G26" s="866" t="s">
        <v>351</v>
      </c>
      <c r="H26" s="369"/>
      <c r="I26" s="835"/>
      <c r="J26" s="363" t="s">
        <v>1152</v>
      </c>
      <c r="K26" s="1174"/>
      <c r="L26" s="1174"/>
      <c r="M26" s="372">
        <v>1</v>
      </c>
      <c r="N26" s="373">
        <v>-99</v>
      </c>
      <c r="O26" s="374">
        <v>100</v>
      </c>
      <c r="P26" s="364" t="str">
        <f t="shared" si="1"/>
        <v>P</v>
      </c>
      <c r="Q26" s="365"/>
      <c r="R26" s="380"/>
      <c r="S26" s="879" t="s">
        <v>1201</v>
      </c>
      <c r="T26" s="375"/>
    </row>
    <row r="27" spans="1:20" s="877" customFormat="1" ht="47.25" customHeight="1">
      <c r="A27" s="1215"/>
      <c r="B27" s="1213"/>
      <c r="C27" s="1177"/>
      <c r="D27" s="1108"/>
      <c r="E27" s="881" t="s">
        <v>1211</v>
      </c>
      <c r="F27" s="866">
        <v>1</v>
      </c>
      <c r="G27" s="866">
        <v>1</v>
      </c>
      <c r="H27" s="369"/>
      <c r="I27" s="836"/>
      <c r="J27" s="363" t="s">
        <v>1153</v>
      </c>
      <c r="K27" s="1175"/>
      <c r="L27" s="1175"/>
      <c r="M27" s="372">
        <v>1</v>
      </c>
      <c r="N27" s="373">
        <v>-99</v>
      </c>
      <c r="O27" s="374">
        <v>100</v>
      </c>
      <c r="P27" s="364" t="str">
        <f t="shared" si="1"/>
        <v>P</v>
      </c>
      <c r="Q27" s="365"/>
      <c r="R27" s="380"/>
      <c r="S27" s="879" t="s">
        <v>1202</v>
      </c>
      <c r="T27" s="375"/>
    </row>
    <row r="28" spans="1:20" s="877" customFormat="1" ht="31.5" customHeight="1">
      <c r="A28" s="1215"/>
      <c r="B28" s="1213"/>
      <c r="C28" s="1177"/>
      <c r="D28" s="1108"/>
      <c r="E28" s="881" t="s">
        <v>1212</v>
      </c>
      <c r="F28" s="866">
        <v>1</v>
      </c>
      <c r="G28" s="866">
        <v>1</v>
      </c>
      <c r="H28" s="369"/>
      <c r="I28" s="835"/>
      <c r="J28" s="363" t="s">
        <v>1187</v>
      </c>
      <c r="K28" s="381"/>
      <c r="L28" s="371"/>
      <c r="M28" s="372">
        <v>1</v>
      </c>
      <c r="N28" s="373">
        <v>-99</v>
      </c>
      <c r="O28" s="374">
        <v>100</v>
      </c>
      <c r="P28" s="364" t="str">
        <f t="shared" si="1"/>
        <v>P</v>
      </c>
      <c r="Q28" s="365"/>
      <c r="R28" s="380"/>
      <c r="S28" s="1219" t="s">
        <v>1203</v>
      </c>
      <c r="T28" s="375"/>
    </row>
    <row r="29" spans="1:20" s="877" customFormat="1" ht="47.25" customHeight="1">
      <c r="A29" s="1215">
        <v>3</v>
      </c>
      <c r="B29" s="1176" t="s">
        <v>1192</v>
      </c>
      <c r="C29" s="1176" t="s">
        <v>1135</v>
      </c>
      <c r="D29" s="1108" t="s">
        <v>1213</v>
      </c>
      <c r="E29" s="865" t="s">
        <v>1214</v>
      </c>
      <c r="F29" s="866">
        <v>0.25</v>
      </c>
      <c r="G29" s="866">
        <v>0.25</v>
      </c>
      <c r="H29" s="369"/>
      <c r="I29" s="835"/>
      <c r="J29" s="880" t="s">
        <v>1188</v>
      </c>
      <c r="K29" s="381"/>
      <c r="L29" s="371"/>
      <c r="M29" s="372">
        <v>0.5</v>
      </c>
      <c r="N29" s="373">
        <v>-99</v>
      </c>
      <c r="O29" s="374">
        <v>100</v>
      </c>
      <c r="P29" s="364" t="str">
        <f t="shared" si="1"/>
        <v>P</v>
      </c>
      <c r="Q29" s="365"/>
      <c r="R29" s="380"/>
      <c r="S29" s="1219"/>
      <c r="T29" s="375"/>
    </row>
    <row r="30" spans="1:20" s="877" customFormat="1" ht="30">
      <c r="A30" s="1215"/>
      <c r="B30" s="1176"/>
      <c r="C30" s="1176"/>
      <c r="D30" s="1108"/>
      <c r="E30" s="882" t="s">
        <v>1215</v>
      </c>
      <c r="F30" s="866">
        <v>0.25</v>
      </c>
      <c r="G30" s="866">
        <v>0.25</v>
      </c>
      <c r="H30" s="369"/>
      <c r="I30" s="835"/>
      <c r="J30" s="880" t="s">
        <v>1189</v>
      </c>
      <c r="K30" s="381"/>
      <c r="L30" s="371"/>
      <c r="M30" s="372">
        <v>0.5</v>
      </c>
      <c r="N30" s="373">
        <v>-99</v>
      </c>
      <c r="O30" s="374">
        <v>100</v>
      </c>
      <c r="P30" s="364" t="str">
        <f t="shared" si="1"/>
        <v>P</v>
      </c>
      <c r="Q30" s="365"/>
      <c r="R30" s="380"/>
      <c r="S30" s="1219"/>
      <c r="T30" s="375"/>
    </row>
    <row r="31" spans="1:20" s="877" customFormat="1" ht="15.75" customHeight="1">
      <c r="A31" s="1215"/>
      <c r="B31" s="1176"/>
      <c r="C31" s="1176"/>
      <c r="D31" s="1108"/>
      <c r="E31" s="865" t="s">
        <v>1216</v>
      </c>
      <c r="F31" s="866">
        <v>0.25</v>
      </c>
      <c r="G31" s="866">
        <v>0.25</v>
      </c>
      <c r="H31" s="369"/>
      <c r="I31" s="835"/>
      <c r="J31" s="363" t="s">
        <v>1136</v>
      </c>
      <c r="K31" s="381"/>
      <c r="L31" s="371"/>
      <c r="M31" s="372">
        <v>0.5</v>
      </c>
      <c r="N31" s="373">
        <v>-99</v>
      </c>
      <c r="O31" s="374">
        <v>100</v>
      </c>
      <c r="P31" s="364" t="str">
        <f t="shared" si="1"/>
        <v>P</v>
      </c>
      <c r="Q31" s="365"/>
      <c r="R31" s="380"/>
      <c r="S31" s="1220" t="s">
        <v>1204</v>
      </c>
      <c r="T31" s="375"/>
    </row>
    <row r="32" spans="1:20" s="877" customFormat="1" ht="39.75" customHeight="1">
      <c r="A32" s="1215"/>
      <c r="B32" s="1176"/>
      <c r="C32" s="1176"/>
      <c r="D32" s="1108"/>
      <c r="E32" s="865" t="s">
        <v>1217</v>
      </c>
      <c r="F32" s="866">
        <v>1</v>
      </c>
      <c r="G32" s="866" t="s">
        <v>351</v>
      </c>
      <c r="H32" s="369"/>
      <c r="I32" s="835"/>
      <c r="J32" s="883" t="s">
        <v>1137</v>
      </c>
      <c r="K32" s="381"/>
      <c r="L32" s="371"/>
      <c r="M32" s="372">
        <v>1</v>
      </c>
      <c r="N32" s="373">
        <v>-99</v>
      </c>
      <c r="O32" s="374">
        <v>100</v>
      </c>
      <c r="P32" s="364" t="str">
        <f t="shared" si="1"/>
        <v>P</v>
      </c>
      <c r="Q32" s="365"/>
      <c r="R32" s="380"/>
      <c r="S32" s="1220"/>
      <c r="T32" s="375"/>
    </row>
    <row r="33" spans="1:20" s="877" customFormat="1" ht="15.75" customHeight="1">
      <c r="A33" s="1215">
        <v>4</v>
      </c>
      <c r="B33" s="1176" t="s">
        <v>1193</v>
      </c>
      <c r="C33" s="1177" t="s">
        <v>1130</v>
      </c>
      <c r="D33" s="1108" t="s">
        <v>1146</v>
      </c>
      <c r="E33" s="865" t="s">
        <v>1218</v>
      </c>
      <c r="F33" s="867">
        <v>1</v>
      </c>
      <c r="G33" s="867">
        <v>1</v>
      </c>
      <c r="H33" s="369"/>
      <c r="I33" s="835"/>
      <c r="J33" s="363" t="s">
        <v>1138</v>
      </c>
      <c r="K33" s="381"/>
      <c r="L33" s="371"/>
      <c r="M33" s="372">
        <v>1</v>
      </c>
      <c r="N33" s="373">
        <v>-99</v>
      </c>
      <c r="O33" s="374">
        <v>100</v>
      </c>
      <c r="P33" s="364" t="str">
        <f t="shared" si="1"/>
        <v>P</v>
      </c>
      <c r="Q33" s="365"/>
      <c r="R33" s="380"/>
      <c r="S33" s="1220"/>
      <c r="T33" s="375"/>
    </row>
    <row r="34" spans="1:20" s="877" customFormat="1" ht="15" customHeight="1">
      <c r="A34" s="1215"/>
      <c r="B34" s="1176"/>
      <c r="C34" s="1177"/>
      <c r="D34" s="1108"/>
      <c r="E34" s="865" t="s">
        <v>1219</v>
      </c>
      <c r="F34" s="868">
        <v>25</v>
      </c>
      <c r="G34" s="867">
        <v>0.25</v>
      </c>
      <c r="H34" s="369"/>
      <c r="I34" s="835"/>
      <c r="J34" s="363" t="s">
        <v>1139</v>
      </c>
      <c r="K34" s="381"/>
      <c r="L34" s="371"/>
      <c r="M34" s="372">
        <v>0.5</v>
      </c>
      <c r="N34" s="373">
        <v>-99</v>
      </c>
      <c r="O34" s="374">
        <v>100</v>
      </c>
      <c r="P34" s="364" t="str">
        <f t="shared" si="1"/>
        <v>P</v>
      </c>
      <c r="Q34" s="365"/>
      <c r="R34" s="380"/>
      <c r="S34" s="1220"/>
      <c r="T34" s="375"/>
    </row>
    <row r="35" spans="1:20" s="877" customFormat="1" ht="15.75" customHeight="1">
      <c r="A35" s="1215">
        <v>5</v>
      </c>
      <c r="B35" s="1176" t="s">
        <v>1194</v>
      </c>
      <c r="C35" s="1177"/>
      <c r="D35" s="1108" t="s">
        <v>1127</v>
      </c>
      <c r="E35" s="865" t="s">
        <v>1218</v>
      </c>
      <c r="F35" s="867">
        <v>0.25</v>
      </c>
      <c r="G35" s="867">
        <v>0.25</v>
      </c>
      <c r="H35" s="369"/>
      <c r="I35" s="835"/>
      <c r="J35" s="363" t="s">
        <v>1128</v>
      </c>
      <c r="K35" s="381"/>
      <c r="L35" s="371"/>
      <c r="M35" s="372">
        <v>0.5</v>
      </c>
      <c r="N35" s="373">
        <v>-99</v>
      </c>
      <c r="O35" s="374">
        <v>100</v>
      </c>
      <c r="P35" s="364" t="str">
        <f>IF(O35&lt;=V$18,"T",IF(O35&lt;$Y$18,"R",IF(O35&gt;=$Y$18,"P")))</f>
        <v>P</v>
      </c>
      <c r="Q35" s="365"/>
      <c r="R35" s="380"/>
      <c r="S35" s="1221" t="s">
        <v>1205</v>
      </c>
      <c r="T35" s="375"/>
    </row>
    <row r="36" spans="1:20" s="877" customFormat="1" ht="15.75" customHeight="1">
      <c r="A36" s="1215"/>
      <c r="B36" s="1176"/>
      <c r="C36" s="1177"/>
      <c r="D36" s="1108"/>
      <c r="E36" s="865" t="s">
        <v>1219</v>
      </c>
      <c r="F36" s="867">
        <v>0.25</v>
      </c>
      <c r="G36" s="867">
        <v>0.25</v>
      </c>
      <c r="H36" s="369"/>
      <c r="I36" s="744"/>
      <c r="J36" s="363" t="s">
        <v>1129</v>
      </c>
      <c r="K36" s="872">
        <v>652488</v>
      </c>
      <c r="L36" s="371"/>
      <c r="M36" s="372">
        <v>0.5</v>
      </c>
      <c r="N36" s="373">
        <v>-99</v>
      </c>
      <c r="O36" s="374">
        <v>100</v>
      </c>
      <c r="P36" s="364" t="str">
        <f t="shared" ref="P36:P42" si="2">IF(O36&lt;=V$18,"T",IF(O36&lt;$Y$18,"R",IF(O36&gt;=$Y$18,"P")))</f>
        <v>P</v>
      </c>
      <c r="Q36" s="365"/>
      <c r="R36" s="380"/>
      <c r="S36" s="1221"/>
      <c r="T36" s="375"/>
    </row>
    <row r="37" spans="1:20" s="877" customFormat="1" ht="31.5" customHeight="1">
      <c r="A37" s="1215">
        <v>6</v>
      </c>
      <c r="B37" s="1176" t="s">
        <v>1195</v>
      </c>
      <c r="C37" s="1205" t="s">
        <v>1134</v>
      </c>
      <c r="D37" s="1108" t="s">
        <v>1147</v>
      </c>
      <c r="E37" s="865" t="s">
        <v>1220</v>
      </c>
      <c r="F37" s="867" t="s">
        <v>351</v>
      </c>
      <c r="G37" s="867" t="s">
        <v>351</v>
      </c>
      <c r="H37" s="369"/>
      <c r="I37" s="744"/>
      <c r="J37" s="363" t="s">
        <v>1128</v>
      </c>
      <c r="K37" s="872"/>
      <c r="L37" s="371"/>
      <c r="M37" s="372">
        <v>1</v>
      </c>
      <c r="N37" s="373">
        <v>-99</v>
      </c>
      <c r="O37" s="374">
        <v>100</v>
      </c>
      <c r="P37" s="364" t="str">
        <f t="shared" si="2"/>
        <v>P</v>
      </c>
      <c r="Q37" s="365"/>
      <c r="R37" s="380"/>
      <c r="S37" s="1222" t="s">
        <v>1205</v>
      </c>
      <c r="T37" s="375"/>
    </row>
    <row r="38" spans="1:20" s="877" customFormat="1" ht="31.5" customHeight="1">
      <c r="A38" s="1215"/>
      <c r="B38" s="1176"/>
      <c r="C38" s="1205"/>
      <c r="D38" s="1108"/>
      <c r="E38" s="865" t="s">
        <v>1221</v>
      </c>
      <c r="F38" s="867">
        <v>1</v>
      </c>
      <c r="G38" s="867">
        <v>1</v>
      </c>
      <c r="H38" s="369"/>
      <c r="I38" s="744"/>
      <c r="J38" s="363" t="s">
        <v>1129</v>
      </c>
      <c r="K38" s="872"/>
      <c r="L38" s="371"/>
      <c r="M38" s="372">
        <v>1</v>
      </c>
      <c r="N38" s="373">
        <v>-99</v>
      </c>
      <c r="O38" s="374">
        <v>100</v>
      </c>
      <c r="P38" s="364" t="str">
        <f t="shared" si="2"/>
        <v>P</v>
      </c>
      <c r="Q38" s="365"/>
      <c r="R38" s="380"/>
      <c r="S38" s="1222"/>
      <c r="T38" s="375"/>
    </row>
    <row r="39" spans="1:20" s="877" customFormat="1" ht="16.5" customHeight="1">
      <c r="A39" s="1215"/>
      <c r="B39" s="1176"/>
      <c r="C39" s="1205"/>
      <c r="D39" s="1207" t="s">
        <v>1131</v>
      </c>
      <c r="E39" s="884" t="s">
        <v>1222</v>
      </c>
      <c r="F39" s="867">
        <v>1</v>
      </c>
      <c r="G39" s="867" t="s">
        <v>351</v>
      </c>
      <c r="H39" s="369"/>
      <c r="I39" s="744"/>
      <c r="J39" s="363" t="s">
        <v>1148</v>
      </c>
      <c r="K39" s="872">
        <v>200000</v>
      </c>
      <c r="L39" s="371"/>
      <c r="M39" s="372">
        <v>1</v>
      </c>
      <c r="N39" s="373">
        <v>-99</v>
      </c>
      <c r="O39" s="374">
        <v>100</v>
      </c>
      <c r="P39" s="364" t="str">
        <f t="shared" si="2"/>
        <v>P</v>
      </c>
      <c r="Q39" s="365"/>
      <c r="R39" s="380"/>
      <c r="S39" s="1217" t="s">
        <v>1206</v>
      </c>
      <c r="T39" s="375"/>
    </row>
    <row r="40" spans="1:20" s="877" customFormat="1" ht="33" customHeight="1">
      <c r="A40" s="1215"/>
      <c r="B40" s="1176"/>
      <c r="C40" s="1205"/>
      <c r="D40" s="1207"/>
      <c r="E40" s="884" t="s">
        <v>1223</v>
      </c>
      <c r="F40" s="869" t="s">
        <v>351</v>
      </c>
      <c r="G40" s="869">
        <v>1</v>
      </c>
      <c r="H40" s="369"/>
      <c r="I40" s="372"/>
      <c r="J40" s="363" t="s">
        <v>1149</v>
      </c>
      <c r="K40" s="872">
        <v>300000</v>
      </c>
      <c r="L40" s="885"/>
      <c r="M40" s="372">
        <v>1</v>
      </c>
      <c r="N40" s="373">
        <v>-99</v>
      </c>
      <c r="O40" s="374">
        <v>100</v>
      </c>
      <c r="P40" s="364" t="str">
        <f t="shared" si="2"/>
        <v>P</v>
      </c>
      <c r="Q40" s="365"/>
      <c r="R40" s="380"/>
      <c r="S40" s="1217"/>
      <c r="T40" s="375"/>
    </row>
    <row r="41" spans="1:20" s="877" customFormat="1" ht="33.75" customHeight="1">
      <c r="A41" s="1215"/>
      <c r="B41" s="1176"/>
      <c r="C41" s="1205"/>
      <c r="D41" s="1207"/>
      <c r="E41" s="884" t="s">
        <v>1224</v>
      </c>
      <c r="F41" s="870" t="s">
        <v>351</v>
      </c>
      <c r="G41" s="869" t="s">
        <v>351</v>
      </c>
      <c r="H41" s="369"/>
      <c r="I41" s="886"/>
      <c r="J41" s="887" t="s">
        <v>1132</v>
      </c>
      <c r="K41" s="872">
        <v>300000</v>
      </c>
      <c r="L41" s="885"/>
      <c r="M41" s="372">
        <v>1</v>
      </c>
      <c r="N41" s="373">
        <v>-99</v>
      </c>
      <c r="O41" s="374">
        <v>100</v>
      </c>
      <c r="P41" s="364" t="str">
        <f t="shared" si="2"/>
        <v>P</v>
      </c>
      <c r="Q41" s="365"/>
      <c r="R41" s="380"/>
      <c r="S41" s="1217" t="s">
        <v>1207</v>
      </c>
      <c r="T41" s="375"/>
    </row>
    <row r="42" spans="1:20" s="877" customFormat="1" ht="30.75" thickBot="1">
      <c r="A42" s="1216"/>
      <c r="B42" s="1214"/>
      <c r="C42" s="1206"/>
      <c r="D42" s="1208"/>
      <c r="E42" s="888" t="s">
        <v>1225</v>
      </c>
      <c r="F42" s="871" t="s">
        <v>351</v>
      </c>
      <c r="G42" s="871" t="s">
        <v>351</v>
      </c>
      <c r="H42" s="369"/>
      <c r="I42" s="889"/>
      <c r="J42" s="890" t="s">
        <v>1133</v>
      </c>
      <c r="K42" s="873">
        <v>900000</v>
      </c>
      <c r="L42" s="891"/>
      <c r="M42" s="861">
        <v>1</v>
      </c>
      <c r="N42" s="862">
        <v>-99</v>
      </c>
      <c r="O42" s="863">
        <v>100</v>
      </c>
      <c r="P42" s="366" t="str">
        <f t="shared" si="2"/>
        <v>P</v>
      </c>
      <c r="Q42" s="367"/>
      <c r="R42" s="382"/>
      <c r="S42" s="1218"/>
      <c r="T42" s="383"/>
    </row>
    <row r="43" spans="1:20" ht="15.75">
      <c r="B43" s="830"/>
      <c r="C43" s="359"/>
      <c r="D43" s="360"/>
      <c r="E43" s="357"/>
      <c r="F43" s="358"/>
      <c r="H43" s="155"/>
      <c r="I43" s="155"/>
      <c r="J43" s="843"/>
      <c r="S43" s="360"/>
    </row>
    <row r="44" spans="1:20" ht="13.5" customHeight="1">
      <c r="A44" s="18" t="s">
        <v>24</v>
      </c>
      <c r="B44" s="830"/>
      <c r="C44" s="18"/>
      <c r="D44" s="18"/>
      <c r="E44" s="831"/>
      <c r="F44" s="2"/>
      <c r="G44" s="2"/>
      <c r="H44" s="874"/>
      <c r="I44" s="2"/>
      <c r="J44" s="843"/>
      <c r="K44" s="2"/>
      <c r="L44" s="2"/>
      <c r="M44" s="2"/>
      <c r="N44" s="2"/>
      <c r="O44" s="2"/>
      <c r="P44" s="2"/>
      <c r="Q44" s="2"/>
      <c r="R44" s="2"/>
      <c r="S44" s="360"/>
      <c r="T44" s="2"/>
    </row>
    <row r="45" spans="1:20">
      <c r="A45" s="2"/>
      <c r="B45" s="2"/>
      <c r="C45" s="2"/>
      <c r="D45" s="2"/>
      <c r="E45" s="831"/>
      <c r="F45" s="2"/>
      <c r="G45" s="2"/>
      <c r="H45" s="2"/>
      <c r="I45" s="2"/>
      <c r="J45" s="2"/>
      <c r="K45" s="2"/>
      <c r="L45" s="2"/>
      <c r="M45" s="2"/>
      <c r="N45" s="2"/>
      <c r="O45" s="2"/>
      <c r="P45" s="2"/>
      <c r="Q45" s="2"/>
      <c r="R45" s="2"/>
      <c r="S45" s="2"/>
      <c r="T45" s="2"/>
    </row>
    <row r="46" spans="1:20">
      <c r="A46" s="1074"/>
      <c r="B46" s="1075"/>
      <c r="C46" s="1075"/>
      <c r="D46" s="1075"/>
      <c r="E46" s="1011"/>
      <c r="F46" s="1011"/>
      <c r="G46" s="1075"/>
      <c r="H46" s="1075"/>
      <c r="I46" s="1075"/>
      <c r="J46" s="1011"/>
      <c r="K46" s="1075"/>
      <c r="L46" s="1075"/>
      <c r="M46" s="1075"/>
      <c r="N46" s="1075"/>
      <c r="O46" s="1075"/>
      <c r="P46" s="1075"/>
      <c r="Q46" s="1075"/>
      <c r="R46" s="1075"/>
      <c r="S46" s="1011"/>
      <c r="T46" s="1076"/>
    </row>
    <row r="48" spans="1:20">
      <c r="A48" s="1074"/>
      <c r="B48" s="1075"/>
      <c r="C48" s="1075"/>
      <c r="D48" s="1075"/>
      <c r="E48" s="1075"/>
      <c r="F48" s="1075"/>
      <c r="G48" s="1075"/>
      <c r="H48" s="1075"/>
      <c r="I48" s="1075"/>
      <c r="J48" s="1075"/>
      <c r="K48" s="1075"/>
      <c r="L48" s="1075"/>
      <c r="M48" s="1075"/>
      <c r="N48" s="1075"/>
      <c r="O48" s="1075"/>
      <c r="P48" s="1075"/>
      <c r="Q48" s="1075"/>
      <c r="R48" s="1075"/>
      <c r="S48" s="1075"/>
      <c r="T48" s="1076"/>
    </row>
    <row r="49" spans="1:20">
      <c r="A49" s="1074"/>
      <c r="B49" s="1075"/>
      <c r="C49" s="1075"/>
      <c r="D49" s="1075"/>
      <c r="E49" s="1075"/>
      <c r="F49" s="1075"/>
      <c r="G49" s="1075"/>
      <c r="H49" s="1075"/>
      <c r="I49" s="1075"/>
      <c r="J49" s="1075"/>
      <c r="K49" s="1075"/>
      <c r="L49" s="1075"/>
      <c r="M49" s="1075"/>
      <c r="N49" s="1075"/>
      <c r="O49" s="1075"/>
      <c r="P49" s="1075"/>
      <c r="Q49" s="1075"/>
      <c r="R49" s="1075"/>
      <c r="S49" s="1075"/>
      <c r="T49" s="1076"/>
    </row>
    <row r="50" spans="1:20">
      <c r="A50" s="1074"/>
      <c r="B50" s="1075"/>
      <c r="C50" s="1075"/>
      <c r="D50" s="1075"/>
      <c r="E50" s="1075"/>
      <c r="F50" s="1075"/>
      <c r="G50" s="1075"/>
      <c r="H50" s="1075"/>
      <c r="I50" s="1075"/>
      <c r="J50" s="1075"/>
      <c r="K50" s="1075"/>
      <c r="L50" s="1075"/>
      <c r="M50" s="1075"/>
      <c r="N50" s="1075"/>
      <c r="O50" s="1075"/>
      <c r="P50" s="1075"/>
      <c r="Q50" s="1075"/>
      <c r="R50" s="1075"/>
      <c r="S50" s="1075"/>
      <c r="T50" s="1076"/>
    </row>
    <row r="51" spans="1:20">
      <c r="A51" s="1074"/>
      <c r="B51" s="1075"/>
      <c r="C51" s="1075"/>
      <c r="D51" s="1075"/>
      <c r="E51" s="1075"/>
      <c r="F51" s="1075"/>
      <c r="G51" s="1075"/>
      <c r="H51" s="1075"/>
      <c r="I51" s="1075"/>
      <c r="J51" s="1075"/>
      <c r="K51" s="1075"/>
      <c r="L51" s="1075"/>
      <c r="M51" s="1075"/>
      <c r="N51" s="1075"/>
      <c r="O51" s="1075"/>
      <c r="P51" s="1075"/>
      <c r="Q51" s="1075"/>
      <c r="R51" s="1075"/>
      <c r="S51" s="1075"/>
      <c r="T51" s="1076"/>
    </row>
    <row r="52" spans="1:20">
      <c r="A52" s="1074"/>
      <c r="B52" s="1075"/>
      <c r="C52" s="1075"/>
      <c r="D52" s="1075"/>
      <c r="E52" s="1075"/>
      <c r="F52" s="1075"/>
      <c r="G52" s="1075"/>
      <c r="H52" s="1075"/>
      <c r="I52" s="1075"/>
      <c r="J52" s="1075"/>
      <c r="K52" s="1075"/>
      <c r="L52" s="1075"/>
      <c r="M52" s="1075"/>
      <c r="N52" s="1075"/>
      <c r="O52" s="1075"/>
      <c r="P52" s="1075"/>
      <c r="Q52" s="1075"/>
      <c r="R52" s="1075"/>
      <c r="S52" s="1075"/>
      <c r="T52" s="1076"/>
    </row>
    <row r="53" spans="1:20">
      <c r="A53" s="1074"/>
      <c r="B53" s="1075"/>
      <c r="C53" s="1075"/>
      <c r="D53" s="1075"/>
      <c r="E53" s="1075"/>
      <c r="F53" s="1075"/>
      <c r="G53" s="1075"/>
      <c r="H53" s="1075"/>
      <c r="I53" s="1075"/>
      <c r="J53" s="1075"/>
      <c r="K53" s="1075"/>
      <c r="L53" s="1075"/>
      <c r="M53" s="1075"/>
      <c r="N53" s="1075"/>
      <c r="O53" s="1075"/>
      <c r="P53" s="1075"/>
      <c r="Q53" s="1075"/>
      <c r="R53" s="1075"/>
      <c r="S53" s="1075"/>
      <c r="T53" s="1076"/>
    </row>
    <row r="54" spans="1:20">
      <c r="A54" s="1074"/>
      <c r="B54" s="1075"/>
      <c r="C54" s="1075"/>
      <c r="D54" s="1075"/>
      <c r="E54" s="1075"/>
      <c r="F54" s="1075"/>
      <c r="G54" s="1075"/>
      <c r="H54" s="1075"/>
      <c r="I54" s="1075"/>
      <c r="J54" s="1075"/>
      <c r="K54" s="1075"/>
      <c r="L54" s="1075"/>
      <c r="M54" s="1075"/>
      <c r="N54" s="1075"/>
      <c r="O54" s="1075"/>
      <c r="P54" s="1075"/>
      <c r="Q54" s="1075"/>
      <c r="R54" s="1075"/>
      <c r="S54" s="1075"/>
      <c r="T54" s="1076"/>
    </row>
    <row r="55" spans="1:20">
      <c r="A55" s="1074"/>
      <c r="B55" s="1075"/>
      <c r="C55" s="1075"/>
      <c r="D55" s="1075"/>
      <c r="E55" s="1075"/>
      <c r="F55" s="1075"/>
      <c r="G55" s="1075"/>
      <c r="H55" s="1075"/>
      <c r="I55" s="1075"/>
      <c r="J55" s="1075"/>
      <c r="K55" s="1075"/>
      <c r="L55" s="1075"/>
      <c r="M55" s="1075"/>
      <c r="N55" s="1075"/>
      <c r="O55" s="1075"/>
      <c r="P55" s="1075"/>
      <c r="Q55" s="1075"/>
      <c r="R55" s="1075"/>
      <c r="S55" s="1075"/>
      <c r="T55" s="1076"/>
    </row>
    <row r="56" spans="1:20">
      <c r="A56" s="1074"/>
      <c r="B56" s="1075"/>
      <c r="C56" s="1075"/>
      <c r="D56" s="1075"/>
      <c r="E56" s="1075"/>
      <c r="F56" s="1075"/>
      <c r="G56" s="1075"/>
      <c r="H56" s="1075"/>
      <c r="I56" s="1075"/>
      <c r="J56" s="1075"/>
      <c r="K56" s="1075"/>
      <c r="L56" s="1075"/>
      <c r="M56" s="1075"/>
      <c r="N56" s="1075"/>
      <c r="O56" s="1075"/>
      <c r="P56" s="1075"/>
      <c r="Q56" s="1075"/>
      <c r="R56" s="1075"/>
      <c r="S56" s="1075"/>
      <c r="T56" s="1076"/>
    </row>
  </sheetData>
  <mergeCells count="73">
    <mergeCell ref="S41:S42"/>
    <mergeCell ref="S28:S30"/>
    <mergeCell ref="S31:S34"/>
    <mergeCell ref="S35:S36"/>
    <mergeCell ref="S37:S38"/>
    <mergeCell ref="S39:S40"/>
    <mergeCell ref="A26:A28"/>
    <mergeCell ref="A29:A32"/>
    <mergeCell ref="A33:A34"/>
    <mergeCell ref="A35:A36"/>
    <mergeCell ref="A37:A42"/>
    <mergeCell ref="C37:C42"/>
    <mergeCell ref="D37:D38"/>
    <mergeCell ref="D39:D42"/>
    <mergeCell ref="B35:B36"/>
    <mergeCell ref="D18:D25"/>
    <mergeCell ref="C18:C25"/>
    <mergeCell ref="B18:B25"/>
    <mergeCell ref="C26:C28"/>
    <mergeCell ref="D26:D28"/>
    <mergeCell ref="B26:B28"/>
    <mergeCell ref="B29:B32"/>
    <mergeCell ref="B33:B34"/>
    <mergeCell ref="B37:B42"/>
    <mergeCell ref="D35:D36"/>
    <mergeCell ref="A18:A25"/>
    <mergeCell ref="Q15:Q16"/>
    <mergeCell ref="B15:B16"/>
    <mergeCell ref="C15:C16"/>
    <mergeCell ref="L15:L16"/>
    <mergeCell ref="M15:M16"/>
    <mergeCell ref="E15:E16"/>
    <mergeCell ref="F15:I15"/>
    <mergeCell ref="K15:K16"/>
    <mergeCell ref="J15:J16"/>
    <mergeCell ref="D15:D16"/>
    <mergeCell ref="A3:E5"/>
    <mergeCell ref="F3:M3"/>
    <mergeCell ref="N3:T3"/>
    <mergeCell ref="F4:M5"/>
    <mergeCell ref="N4:T4"/>
    <mergeCell ref="N5:T5"/>
    <mergeCell ref="T15:T16"/>
    <mergeCell ref="A7:E7"/>
    <mergeCell ref="F7:M7"/>
    <mergeCell ref="A8:E8"/>
    <mergeCell ref="F8:M8"/>
    <mergeCell ref="A9:E9"/>
    <mergeCell ref="F9:M9"/>
    <mergeCell ref="R15:R16"/>
    <mergeCell ref="N15:P15"/>
    <mergeCell ref="A10:E10"/>
    <mergeCell ref="F10:M10"/>
    <mergeCell ref="A12:T12"/>
    <mergeCell ref="A14:L14"/>
    <mergeCell ref="M14:T14"/>
    <mergeCell ref="A15:A16"/>
    <mergeCell ref="K26:K27"/>
    <mergeCell ref="L26:L27"/>
    <mergeCell ref="A56:T56"/>
    <mergeCell ref="A51:T51"/>
    <mergeCell ref="A52:T52"/>
    <mergeCell ref="A53:T53"/>
    <mergeCell ref="A54:T54"/>
    <mergeCell ref="A55:T55"/>
    <mergeCell ref="A46:T46"/>
    <mergeCell ref="A48:T48"/>
    <mergeCell ref="A49:T49"/>
    <mergeCell ref="A50:T50"/>
    <mergeCell ref="C29:C32"/>
    <mergeCell ref="D29:D32"/>
    <mergeCell ref="C33:C36"/>
    <mergeCell ref="D33:D34"/>
  </mergeCells>
  <conditionalFormatting sqref="P18:P42">
    <cfRule type="containsText" dxfId="119" priority="494" stopIfTrue="1" operator="containsText" text="P">
      <formula>NOT(ISERROR(SEARCH("P",P18)))</formula>
    </cfRule>
    <cfRule type="containsText" dxfId="118" priority="495" stopIfTrue="1" operator="containsText" text="R">
      <formula>NOT(ISERROR(SEARCH("R",P18)))</formula>
    </cfRule>
    <cfRule type="containsText" dxfId="117" priority="496" operator="containsText" text="T">
      <formula>NOT(ISERROR(SEARCH("T",P18)))</formula>
    </cfRule>
    <cfRule type="iconSet" priority="497">
      <iconSet iconSet="3Symbols2">
        <cfvo type="percent" val="0"/>
        <cfvo type="percent" val="0.74"/>
        <cfvo type="percent" val="0.85"/>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36"/>
  <sheetViews>
    <sheetView topLeftCell="A9" zoomScaleNormal="100" workbookViewId="0">
      <selection activeCell="J26" sqref="J26"/>
    </sheetView>
  </sheetViews>
  <sheetFormatPr defaultColWidth="11.42578125" defaultRowHeight="15"/>
  <cols>
    <col min="2" max="2" width="14.7109375" customWidth="1"/>
    <col min="3" max="3" width="17.85546875" customWidth="1"/>
    <col min="4" max="4" width="22" customWidth="1"/>
    <col min="5" max="5" width="38.5703125" customWidth="1"/>
    <col min="6" max="6" width="7.85546875" customWidth="1"/>
    <col min="7" max="7" width="6.42578125" customWidth="1"/>
    <col min="8" max="8" width="6.140625" customWidth="1"/>
    <col min="9" max="9" width="7.85546875" customWidth="1"/>
    <col min="10" max="10" width="62.140625" customWidth="1"/>
    <col min="11" max="11" width="8.85546875" customWidth="1"/>
    <col min="12" max="12" width="15.7109375" customWidth="1"/>
    <col min="14" max="14" width="14" customWidth="1"/>
    <col min="17" max="17" width="25.28515625" customWidth="1"/>
    <col min="18" max="18" width="17" customWidth="1"/>
    <col min="19" max="19" width="28.140625" customWidth="1"/>
    <col min="20" max="20" width="32.42578125" customWidth="1"/>
  </cols>
  <sheetData>
    <row r="2" spans="1:20" ht="15.75" thickBot="1">
      <c r="A2" s="276"/>
      <c r="B2" s="276"/>
      <c r="C2" s="276"/>
      <c r="D2" s="276"/>
      <c r="E2" s="276"/>
      <c r="F2" s="276"/>
      <c r="G2" s="276"/>
      <c r="H2" s="276"/>
      <c r="I2" s="276"/>
      <c r="J2" s="276"/>
      <c r="K2" s="276"/>
      <c r="L2" s="276"/>
      <c r="M2" s="276"/>
      <c r="N2" s="276"/>
      <c r="O2" s="276"/>
      <c r="P2" s="276"/>
      <c r="Q2" s="276"/>
      <c r="R2" s="276"/>
      <c r="S2" s="276"/>
      <c r="T2" s="276"/>
    </row>
    <row r="3" spans="1:20" ht="15.75" thickBot="1">
      <c r="A3" s="1150"/>
      <c r="B3" s="1151"/>
      <c r="C3" s="1151"/>
      <c r="D3" s="1151"/>
      <c r="E3" s="1152"/>
      <c r="F3" s="1228" t="s">
        <v>18</v>
      </c>
      <c r="G3" s="1229"/>
      <c r="H3" s="1229"/>
      <c r="I3" s="1229"/>
      <c r="J3" s="1229"/>
      <c r="K3" s="1229"/>
      <c r="L3" s="1229"/>
      <c r="M3" s="1230"/>
      <c r="N3" s="1231" t="s">
        <v>490</v>
      </c>
      <c r="O3" s="1232"/>
      <c r="P3" s="1232"/>
      <c r="Q3" s="1232"/>
      <c r="R3" s="1232"/>
      <c r="S3" s="1232"/>
      <c r="T3" s="1233"/>
    </row>
    <row r="4" spans="1:20" ht="15.75" thickBot="1">
      <c r="A4" s="1153"/>
      <c r="B4" s="1154"/>
      <c r="C4" s="1154"/>
      <c r="D4" s="1154"/>
      <c r="E4" s="1155"/>
      <c r="F4" s="1234" t="s">
        <v>17</v>
      </c>
      <c r="G4" s="1235"/>
      <c r="H4" s="1235"/>
      <c r="I4" s="1235"/>
      <c r="J4" s="1235"/>
      <c r="K4" s="1235"/>
      <c r="L4" s="1235"/>
      <c r="M4" s="1236"/>
      <c r="N4" s="1240" t="s">
        <v>23</v>
      </c>
      <c r="O4" s="1241"/>
      <c r="P4" s="1241"/>
      <c r="Q4" s="1241"/>
      <c r="R4" s="1241"/>
      <c r="S4" s="1241"/>
      <c r="T4" s="1242"/>
    </row>
    <row r="5" spans="1:20" ht="15.75" thickBot="1">
      <c r="A5" s="1156"/>
      <c r="B5" s="1157"/>
      <c r="C5" s="1157"/>
      <c r="D5" s="1157"/>
      <c r="E5" s="1158"/>
      <c r="F5" s="1237"/>
      <c r="G5" s="1238"/>
      <c r="H5" s="1238"/>
      <c r="I5" s="1238"/>
      <c r="J5" s="1238"/>
      <c r="K5" s="1238"/>
      <c r="L5" s="1238"/>
      <c r="M5" s="1239"/>
      <c r="N5" s="1243" t="s">
        <v>8</v>
      </c>
      <c r="O5" s="1244"/>
      <c r="P5" s="1244"/>
      <c r="Q5" s="1244"/>
      <c r="R5" s="1244"/>
      <c r="S5" s="1244"/>
      <c r="T5" s="1245"/>
    </row>
    <row r="6" spans="1:20">
      <c r="A6" s="121"/>
      <c r="B6" s="121"/>
      <c r="C6" s="121"/>
      <c r="D6" s="121"/>
      <c r="E6" s="121"/>
      <c r="F6" s="121"/>
      <c r="G6" s="121"/>
      <c r="H6" s="121"/>
      <c r="I6" s="121"/>
      <c r="J6" s="122"/>
      <c r="K6" s="122"/>
      <c r="L6" s="175"/>
      <c r="M6" s="175"/>
      <c r="N6" s="175"/>
      <c r="O6" s="175"/>
      <c r="P6" s="175"/>
      <c r="Q6" s="175"/>
      <c r="R6" s="175"/>
      <c r="S6" s="175"/>
      <c r="T6" s="175"/>
    </row>
    <row r="7" spans="1:20">
      <c r="A7" s="1137" t="s">
        <v>10</v>
      </c>
      <c r="B7" s="1137"/>
      <c r="C7" s="1137"/>
      <c r="D7" s="1137"/>
      <c r="E7" s="1137"/>
      <c r="F7" s="993" t="s">
        <v>255</v>
      </c>
      <c r="G7" s="994"/>
      <c r="H7" s="994"/>
      <c r="I7" s="994"/>
      <c r="J7" s="994"/>
      <c r="K7" s="994"/>
      <c r="L7" s="994"/>
      <c r="M7" s="995"/>
      <c r="N7" s="175"/>
      <c r="O7" s="175"/>
      <c r="P7" s="175"/>
      <c r="Q7" s="175"/>
      <c r="R7" s="175"/>
      <c r="S7" s="175"/>
      <c r="T7" s="175"/>
    </row>
    <row r="8" spans="1:20">
      <c r="A8" s="1137" t="s">
        <v>25</v>
      </c>
      <c r="B8" s="1137"/>
      <c r="C8" s="1137"/>
      <c r="D8" s="1137"/>
      <c r="E8" s="1137"/>
      <c r="F8" s="993">
        <v>2025</v>
      </c>
      <c r="G8" s="994"/>
      <c r="H8" s="994"/>
      <c r="I8" s="994"/>
      <c r="J8" s="994"/>
      <c r="K8" s="994"/>
      <c r="L8" s="994"/>
      <c r="M8" s="995"/>
      <c r="N8" s="175"/>
      <c r="O8" s="175"/>
      <c r="P8" s="175"/>
      <c r="Q8" s="175"/>
      <c r="R8" s="175"/>
      <c r="S8" s="175"/>
      <c r="T8" s="175"/>
    </row>
    <row r="9" spans="1:20">
      <c r="A9" s="1137" t="s">
        <v>6</v>
      </c>
      <c r="B9" s="1137"/>
      <c r="C9" s="1137"/>
      <c r="D9" s="1137"/>
      <c r="E9" s="1137"/>
      <c r="F9" s="993" t="s">
        <v>718</v>
      </c>
      <c r="G9" s="994"/>
      <c r="H9" s="994"/>
      <c r="I9" s="994"/>
      <c r="J9" s="994"/>
      <c r="K9" s="994"/>
      <c r="L9" s="994"/>
      <c r="M9" s="995"/>
      <c r="N9" s="175"/>
      <c r="O9" s="175"/>
      <c r="P9" s="175"/>
      <c r="Q9" s="175"/>
      <c r="R9" s="175"/>
      <c r="S9" s="175"/>
      <c r="T9" s="175"/>
    </row>
    <row r="10" spans="1:20">
      <c r="A10" s="1137" t="s">
        <v>7</v>
      </c>
      <c r="B10" s="1137"/>
      <c r="C10" s="1137"/>
      <c r="D10" s="1137"/>
      <c r="E10" s="1137"/>
      <c r="F10" s="993" t="s">
        <v>1151</v>
      </c>
      <c r="G10" s="994"/>
      <c r="H10" s="994"/>
      <c r="I10" s="994"/>
      <c r="J10" s="994"/>
      <c r="K10" s="994"/>
      <c r="L10" s="994"/>
      <c r="M10" s="995"/>
      <c r="N10" s="175"/>
      <c r="O10" s="175"/>
      <c r="P10" s="175"/>
      <c r="Q10" s="175"/>
      <c r="R10" s="175"/>
      <c r="S10" s="175"/>
      <c r="T10" s="175"/>
    </row>
    <row r="11" spans="1:20" ht="15.75" thickBot="1">
      <c r="A11" s="124"/>
      <c r="B11" s="124"/>
      <c r="C11" s="124"/>
      <c r="D11" s="124"/>
      <c r="E11" s="124"/>
      <c r="F11" s="124"/>
      <c r="G11" s="124"/>
      <c r="H11" s="124"/>
      <c r="I11" s="124"/>
      <c r="J11" s="122"/>
      <c r="K11" s="122"/>
      <c r="L11" s="122"/>
      <c r="M11" s="122"/>
      <c r="N11" s="175"/>
      <c r="O11" s="175"/>
      <c r="P11" s="175"/>
      <c r="Q11" s="175"/>
      <c r="R11" s="175"/>
      <c r="S11" s="175"/>
      <c r="T11" s="175"/>
    </row>
    <row r="12" spans="1:20" ht="15.75" thickBot="1">
      <c r="A12" s="1246" t="s">
        <v>9</v>
      </c>
      <c r="B12" s="1247"/>
      <c r="C12" s="1247"/>
      <c r="D12" s="1247"/>
      <c r="E12" s="1247"/>
      <c r="F12" s="1247"/>
      <c r="G12" s="1247"/>
      <c r="H12" s="1247"/>
      <c r="I12" s="1247"/>
      <c r="J12" s="1247"/>
      <c r="K12" s="1247"/>
      <c r="L12" s="1247"/>
      <c r="M12" s="1247"/>
      <c r="N12" s="1247"/>
      <c r="O12" s="1247"/>
      <c r="P12" s="1247"/>
      <c r="Q12" s="1247"/>
      <c r="R12" s="1247"/>
      <c r="S12" s="1247"/>
      <c r="T12" s="1248"/>
    </row>
    <row r="13" spans="1:20" ht="15.75" thickBot="1">
      <c r="A13" s="176"/>
      <c r="B13" s="177"/>
      <c r="C13" s="177"/>
      <c r="D13" s="177"/>
      <c r="E13" s="177"/>
      <c r="F13" s="177"/>
      <c r="G13" s="177"/>
      <c r="H13" s="177"/>
      <c r="I13" s="177"/>
      <c r="J13" s="177"/>
      <c r="K13" s="177"/>
      <c r="L13" s="177"/>
      <c r="M13" s="177"/>
      <c r="N13" s="177"/>
      <c r="O13" s="177"/>
      <c r="P13" s="177"/>
      <c r="Q13" s="177"/>
      <c r="R13" s="177"/>
      <c r="S13" s="177"/>
      <c r="T13" s="178"/>
    </row>
    <row r="14" spans="1:20" ht="15.75" thickBot="1">
      <c r="A14" s="1249" t="s">
        <v>16</v>
      </c>
      <c r="B14" s="1250"/>
      <c r="C14" s="1250"/>
      <c r="D14" s="1250"/>
      <c r="E14" s="1250"/>
      <c r="F14" s="1250"/>
      <c r="G14" s="1250"/>
      <c r="H14" s="1250"/>
      <c r="I14" s="1250"/>
      <c r="J14" s="1250"/>
      <c r="K14" s="1250"/>
      <c r="L14" s="1251"/>
      <c r="M14" s="1252" t="s">
        <v>1</v>
      </c>
      <c r="N14" s="1252"/>
      <c r="O14" s="1252"/>
      <c r="P14" s="1252"/>
      <c r="Q14" s="1252"/>
      <c r="R14" s="1252"/>
      <c r="S14" s="1252"/>
      <c r="T14" s="1253"/>
    </row>
    <row r="15" spans="1:20" ht="26.25" customHeight="1" thickBot="1">
      <c r="A15" s="1133" t="s">
        <v>27</v>
      </c>
      <c r="B15" s="1226" t="s">
        <v>253</v>
      </c>
      <c r="C15" s="1226" t="s">
        <v>254</v>
      </c>
      <c r="D15" s="1133" t="s">
        <v>26</v>
      </c>
      <c r="E15" s="1135" t="s">
        <v>19</v>
      </c>
      <c r="F15" s="1124" t="s">
        <v>11</v>
      </c>
      <c r="G15" s="1125"/>
      <c r="H15" s="1125"/>
      <c r="I15" s="1126"/>
      <c r="J15" s="1127" t="s">
        <v>20</v>
      </c>
      <c r="K15" s="1127" t="s">
        <v>21</v>
      </c>
      <c r="L15" s="1127" t="s">
        <v>2</v>
      </c>
      <c r="M15" s="1131" t="s">
        <v>22</v>
      </c>
      <c r="N15" s="1118" t="s">
        <v>3</v>
      </c>
      <c r="O15" s="1119"/>
      <c r="P15" s="1120"/>
      <c r="Q15" s="1110" t="s">
        <v>157</v>
      </c>
      <c r="R15" s="1146" t="s">
        <v>5</v>
      </c>
      <c r="S15" s="128" t="s">
        <v>29</v>
      </c>
      <c r="T15" s="1148" t="s">
        <v>0</v>
      </c>
    </row>
    <row r="16" spans="1:20" ht="27" customHeight="1" thickBot="1">
      <c r="A16" s="1134"/>
      <c r="B16" s="1227"/>
      <c r="C16" s="1227"/>
      <c r="D16" s="1134"/>
      <c r="E16" s="1136"/>
      <c r="F16" s="129" t="s">
        <v>12</v>
      </c>
      <c r="G16" s="129" t="s">
        <v>13</v>
      </c>
      <c r="H16" s="129" t="s">
        <v>14</v>
      </c>
      <c r="I16" s="129" t="s">
        <v>15</v>
      </c>
      <c r="J16" s="1128"/>
      <c r="K16" s="1128"/>
      <c r="L16" s="1128"/>
      <c r="M16" s="1132"/>
      <c r="N16" s="294" t="s">
        <v>30</v>
      </c>
      <c r="O16" s="131" t="s">
        <v>28</v>
      </c>
      <c r="P16" s="132" t="s">
        <v>31</v>
      </c>
      <c r="Q16" s="1111"/>
      <c r="R16" s="1147"/>
      <c r="S16" s="133"/>
      <c r="T16" s="1149"/>
    </row>
    <row r="17" spans="1:20" ht="15.75" thickBot="1">
      <c r="A17" s="183"/>
      <c r="B17" s="183"/>
      <c r="C17" s="183"/>
      <c r="D17" s="183"/>
      <c r="E17" s="183"/>
      <c r="F17" s="183"/>
      <c r="G17" s="183"/>
      <c r="H17" s="183"/>
      <c r="I17" s="183"/>
      <c r="J17" s="183"/>
      <c r="K17" s="183"/>
      <c r="L17" s="289"/>
      <c r="M17" s="183"/>
      <c r="N17" s="276"/>
      <c r="O17" s="276"/>
      <c r="P17" s="276"/>
      <c r="Q17" s="183"/>
      <c r="R17" s="183"/>
      <c r="S17" s="183"/>
      <c r="T17" s="183"/>
    </row>
    <row r="18" spans="1:20" ht="42.75">
      <c r="A18" s="1223">
        <v>1</v>
      </c>
      <c r="B18" s="968" t="s">
        <v>256</v>
      </c>
      <c r="C18" s="968" t="s">
        <v>323</v>
      </c>
      <c r="D18" s="315" t="s">
        <v>817</v>
      </c>
      <c r="E18" s="595" t="s">
        <v>573</v>
      </c>
      <c r="F18" s="682">
        <v>1</v>
      </c>
      <c r="G18" s="683">
        <v>1</v>
      </c>
      <c r="H18" s="683"/>
      <c r="I18" s="684"/>
      <c r="J18" s="532" t="s">
        <v>822</v>
      </c>
      <c r="K18" s="497" t="s">
        <v>521</v>
      </c>
      <c r="L18" s="497" t="s">
        <v>521</v>
      </c>
      <c r="M18" s="345">
        <v>1</v>
      </c>
      <c r="N18" s="401">
        <v>0</v>
      </c>
      <c r="O18" s="385">
        <v>1</v>
      </c>
      <c r="P18" s="475" t="str">
        <f t="shared" ref="P18:P22" si="0">IF(O18&lt;=V$17,"T",IF(O18&lt;$Y$17,"R",IF(O18&gt;=$Y$17,"P")))</f>
        <v>P</v>
      </c>
      <c r="Q18" s="496"/>
      <c r="R18" s="346"/>
      <c r="S18" s="685" t="s">
        <v>827</v>
      </c>
      <c r="T18" s="686"/>
    </row>
    <row r="19" spans="1:20" ht="57.75">
      <c r="A19" s="1224"/>
      <c r="B19" s="969"/>
      <c r="C19" s="969"/>
      <c r="D19" s="969" t="s">
        <v>818</v>
      </c>
      <c r="E19" s="390" t="s">
        <v>819</v>
      </c>
      <c r="F19" s="687">
        <v>0.5</v>
      </c>
      <c r="G19" s="688">
        <v>0.5</v>
      </c>
      <c r="H19" s="688"/>
      <c r="I19" s="689"/>
      <c r="J19" s="523" t="s">
        <v>823</v>
      </c>
      <c r="K19" s="498" t="s">
        <v>521</v>
      </c>
      <c r="L19" s="498" t="s">
        <v>521</v>
      </c>
      <c r="M19" s="320">
        <v>0.5</v>
      </c>
      <c r="N19" s="409">
        <v>0</v>
      </c>
      <c r="O19" s="320">
        <v>1</v>
      </c>
      <c r="P19" s="477" t="str">
        <f t="shared" si="0"/>
        <v>P</v>
      </c>
      <c r="Q19" s="323"/>
      <c r="R19" s="316"/>
      <c r="S19" s="542" t="s">
        <v>827</v>
      </c>
      <c r="T19" s="690"/>
    </row>
    <row r="20" spans="1:20" ht="57">
      <c r="A20" s="1224"/>
      <c r="B20" s="969"/>
      <c r="C20" s="969"/>
      <c r="D20" s="969"/>
      <c r="E20" s="390" t="s">
        <v>820</v>
      </c>
      <c r="F20" s="687">
        <v>1</v>
      </c>
      <c r="G20" s="688">
        <v>1</v>
      </c>
      <c r="H20" s="688"/>
      <c r="I20" s="691"/>
      <c r="J20" s="523" t="s">
        <v>824</v>
      </c>
      <c r="K20" s="692">
        <v>0</v>
      </c>
      <c r="L20" s="692">
        <v>0</v>
      </c>
      <c r="M20" s="489">
        <v>1</v>
      </c>
      <c r="N20" s="319">
        <f>G20-M21</f>
        <v>0</v>
      </c>
      <c r="O20" s="320">
        <v>1</v>
      </c>
      <c r="P20" s="477" t="str">
        <f t="shared" si="0"/>
        <v>P</v>
      </c>
      <c r="Q20" s="323"/>
      <c r="R20" s="316"/>
      <c r="S20" s="542" t="s">
        <v>827</v>
      </c>
      <c r="T20" s="690"/>
    </row>
    <row r="21" spans="1:20" ht="71.25">
      <c r="A21" s="1224"/>
      <c r="B21" s="969"/>
      <c r="C21" s="969"/>
      <c r="D21" s="969"/>
      <c r="E21" s="317" t="s">
        <v>821</v>
      </c>
      <c r="F21" s="693">
        <v>1</v>
      </c>
      <c r="G21" s="688">
        <v>1</v>
      </c>
      <c r="H21" s="688"/>
      <c r="I21" s="691"/>
      <c r="J21" s="523" t="s">
        <v>825</v>
      </c>
      <c r="K21" s="692">
        <v>0</v>
      </c>
      <c r="L21" s="692">
        <v>0</v>
      </c>
      <c r="M21" s="489">
        <v>1</v>
      </c>
      <c r="N21" s="319">
        <f t="shared" ref="N21" si="1">G21-M22</f>
        <v>0</v>
      </c>
      <c r="O21" s="320">
        <v>1</v>
      </c>
      <c r="P21" s="477" t="str">
        <f t="shared" si="0"/>
        <v>P</v>
      </c>
      <c r="Q21" s="323"/>
      <c r="R21" s="316"/>
      <c r="S21" s="542" t="s">
        <v>827</v>
      </c>
      <c r="T21" s="690"/>
    </row>
    <row r="22" spans="1:20" ht="114.75" thickBot="1">
      <c r="A22" s="1225"/>
      <c r="B22" s="1077"/>
      <c r="C22" s="1077"/>
      <c r="D22" s="1077"/>
      <c r="E22" s="348" t="s">
        <v>574</v>
      </c>
      <c r="F22" s="694">
        <v>1</v>
      </c>
      <c r="G22" s="695">
        <v>1</v>
      </c>
      <c r="H22" s="695"/>
      <c r="I22" s="696"/>
      <c r="J22" s="697" t="s">
        <v>826</v>
      </c>
      <c r="K22" s="698">
        <v>0</v>
      </c>
      <c r="L22" s="698">
        <v>0</v>
      </c>
      <c r="M22" s="492">
        <v>1</v>
      </c>
      <c r="N22" s="418">
        <v>0</v>
      </c>
      <c r="O22" s="356">
        <v>1</v>
      </c>
      <c r="P22" s="481" t="str">
        <f t="shared" si="0"/>
        <v>P</v>
      </c>
      <c r="Q22" s="494"/>
      <c r="R22" s="355"/>
      <c r="S22" s="545" t="s">
        <v>827</v>
      </c>
      <c r="T22" s="699"/>
    </row>
    <row r="23" spans="1:20">
      <c r="A23" s="277"/>
      <c r="B23" s="277"/>
      <c r="C23" s="277"/>
      <c r="D23" s="277"/>
      <c r="E23" s="277"/>
      <c r="F23" s="277"/>
      <c r="G23" s="277"/>
      <c r="H23" s="277"/>
      <c r="I23" s="277"/>
      <c r="J23" s="277"/>
      <c r="K23" s="277"/>
      <c r="L23" s="277"/>
      <c r="M23" s="277"/>
      <c r="N23" s="277"/>
      <c r="O23" s="277"/>
      <c r="P23" s="291"/>
      <c r="Q23" s="277"/>
      <c r="R23" s="277"/>
      <c r="S23" s="277"/>
      <c r="T23" s="277"/>
    </row>
    <row r="24" spans="1:20">
      <c r="A24" s="292" t="s">
        <v>24</v>
      </c>
      <c r="B24" s="293"/>
      <c r="C24" s="293"/>
      <c r="D24" s="293"/>
      <c r="E24" s="196"/>
      <c r="F24" s="293"/>
      <c r="G24" s="293"/>
      <c r="H24" s="293"/>
      <c r="I24" s="293"/>
      <c r="J24" s="293"/>
      <c r="K24" s="293"/>
      <c r="L24" s="293"/>
      <c r="M24" s="293"/>
      <c r="N24" s="293"/>
      <c r="O24" s="182"/>
      <c r="P24" s="182"/>
      <c r="Q24" s="182"/>
      <c r="R24" s="182"/>
      <c r="S24" s="182"/>
      <c r="T24" s="184"/>
    </row>
    <row r="25" spans="1:20">
      <c r="A25" s="185"/>
      <c r="B25" s="186"/>
      <c r="C25" s="186"/>
      <c r="D25" s="186"/>
      <c r="E25" s="186"/>
      <c r="F25" s="186"/>
      <c r="G25" s="186"/>
      <c r="H25" s="186"/>
      <c r="I25" s="186"/>
      <c r="J25" s="186"/>
      <c r="K25" s="186"/>
      <c r="L25" s="186"/>
      <c r="M25" s="186"/>
      <c r="N25" s="186"/>
      <c r="O25" s="186"/>
      <c r="P25" s="186"/>
      <c r="Q25" s="186"/>
      <c r="R25" s="186"/>
      <c r="S25" s="186"/>
      <c r="T25" s="188"/>
    </row>
    <row r="26" spans="1:20">
      <c r="A26" s="185"/>
      <c r="B26" s="186"/>
      <c r="C26" s="186"/>
      <c r="D26" s="186"/>
      <c r="E26" s="186"/>
      <c r="F26" s="186"/>
      <c r="G26" s="186"/>
      <c r="H26" s="186"/>
      <c r="I26" s="186"/>
      <c r="J26" s="186"/>
      <c r="K26" s="186"/>
      <c r="L26" s="186"/>
      <c r="M26" s="186"/>
      <c r="N26" s="186"/>
      <c r="O26" s="186"/>
      <c r="P26" s="186"/>
      <c r="Q26" s="186"/>
      <c r="R26" s="186"/>
      <c r="S26" s="186"/>
      <c r="T26" s="188"/>
    </row>
    <row r="27" spans="1:20">
      <c r="A27" s="185"/>
      <c r="B27" s="186"/>
      <c r="C27" s="186"/>
      <c r="D27" s="186"/>
      <c r="E27" s="186"/>
      <c r="F27" s="186"/>
      <c r="G27" s="186"/>
      <c r="H27" s="186"/>
      <c r="I27" s="186"/>
      <c r="J27" s="186"/>
      <c r="K27" s="186"/>
      <c r="L27" s="186"/>
      <c r="M27" s="186"/>
      <c r="N27" s="186"/>
      <c r="O27" s="186"/>
      <c r="P27" s="186"/>
      <c r="Q27" s="186"/>
      <c r="R27" s="186"/>
      <c r="S27" s="186"/>
      <c r="T27" s="188"/>
    </row>
    <row r="28" spans="1:20">
      <c r="A28" s="185"/>
      <c r="B28" s="186"/>
      <c r="C28" s="186"/>
      <c r="D28" s="186"/>
      <c r="E28" s="186"/>
      <c r="F28" s="186"/>
      <c r="G28" s="186"/>
      <c r="H28" s="186"/>
      <c r="I28" s="186"/>
      <c r="J28" s="186"/>
      <c r="K28" s="186"/>
      <c r="L28" s="186"/>
      <c r="M28" s="186"/>
      <c r="N28" s="186"/>
      <c r="O28" s="186"/>
      <c r="P28" s="186"/>
      <c r="Q28" s="186"/>
      <c r="R28" s="186"/>
      <c r="S28" s="186"/>
      <c r="T28" s="188"/>
    </row>
    <row r="29" spans="1:20">
      <c r="A29" s="185"/>
      <c r="B29" s="186"/>
      <c r="C29" s="186"/>
      <c r="D29" s="186"/>
      <c r="E29" s="186"/>
      <c r="F29" s="186"/>
      <c r="G29" s="186"/>
      <c r="H29" s="186"/>
      <c r="I29" s="186"/>
      <c r="J29" s="186"/>
      <c r="K29" s="186"/>
      <c r="L29" s="186"/>
      <c r="M29" s="186"/>
      <c r="N29" s="186"/>
      <c r="O29" s="186"/>
      <c r="P29" s="186"/>
      <c r="Q29" s="186"/>
      <c r="R29" s="186"/>
      <c r="S29" s="186"/>
      <c r="T29" s="188"/>
    </row>
    <row r="30" spans="1:20">
      <c r="A30" s="185"/>
      <c r="B30" s="186"/>
      <c r="C30" s="186"/>
      <c r="D30" s="186"/>
      <c r="E30" s="186"/>
      <c r="F30" s="186"/>
      <c r="G30" s="186"/>
      <c r="H30" s="186"/>
      <c r="I30" s="186"/>
      <c r="J30" s="186"/>
      <c r="K30" s="186"/>
      <c r="L30" s="186"/>
      <c r="M30" s="186"/>
      <c r="N30" s="186"/>
      <c r="O30" s="186"/>
      <c r="P30" s="186"/>
      <c r="Q30" s="186"/>
      <c r="R30" s="186"/>
      <c r="S30" s="186"/>
      <c r="T30" s="188"/>
    </row>
    <row r="31" spans="1:20">
      <c r="A31" s="185"/>
      <c r="B31" s="186"/>
      <c r="C31" s="186"/>
      <c r="D31" s="186"/>
      <c r="E31" s="186"/>
      <c r="F31" s="186"/>
      <c r="G31" s="186"/>
      <c r="H31" s="186"/>
      <c r="I31" s="186"/>
      <c r="J31" s="186"/>
      <c r="K31" s="186"/>
      <c r="L31" s="186"/>
      <c r="M31" s="186"/>
      <c r="N31" s="186"/>
      <c r="O31" s="186"/>
      <c r="P31" s="186"/>
      <c r="Q31" s="186"/>
      <c r="R31" s="186"/>
      <c r="S31" s="186"/>
      <c r="T31" s="188"/>
    </row>
    <row r="32" spans="1:20">
      <c r="A32" s="185"/>
      <c r="B32" s="186"/>
      <c r="C32" s="186"/>
      <c r="D32" s="186"/>
      <c r="E32" s="186"/>
      <c r="F32" s="186"/>
      <c r="G32" s="186"/>
      <c r="H32" s="186"/>
      <c r="I32" s="186"/>
      <c r="J32" s="186"/>
      <c r="K32" s="186"/>
      <c r="L32" s="186"/>
      <c r="M32" s="186"/>
      <c r="N32" s="186"/>
      <c r="O32" s="186"/>
      <c r="P32" s="186"/>
      <c r="Q32" s="186"/>
      <c r="R32" s="186"/>
      <c r="S32" s="186"/>
      <c r="T32" s="188"/>
    </row>
    <row r="33" spans="1:20">
      <c r="A33" s="185"/>
      <c r="B33" s="186"/>
      <c r="C33" s="186"/>
      <c r="D33" s="186"/>
      <c r="E33" s="186"/>
      <c r="F33" s="186"/>
      <c r="G33" s="186"/>
      <c r="H33" s="186"/>
      <c r="I33" s="186"/>
      <c r="J33" s="186"/>
      <c r="K33" s="186"/>
      <c r="L33" s="186"/>
      <c r="M33" s="186"/>
      <c r="N33" s="186"/>
      <c r="O33" s="186"/>
      <c r="P33" s="186"/>
      <c r="Q33" s="186"/>
      <c r="R33" s="186"/>
      <c r="S33" s="186"/>
      <c r="T33" s="188"/>
    </row>
    <row r="34" spans="1:20">
      <c r="A34" s="185"/>
      <c r="B34" s="186"/>
      <c r="C34" s="186"/>
      <c r="D34" s="186"/>
      <c r="E34" s="186"/>
      <c r="F34" s="186"/>
      <c r="G34" s="186"/>
      <c r="H34" s="186"/>
      <c r="I34" s="186"/>
      <c r="J34" s="186"/>
      <c r="K34" s="186"/>
      <c r="L34" s="186"/>
      <c r="M34" s="186"/>
      <c r="N34" s="186"/>
      <c r="O34" s="186"/>
      <c r="P34" s="186"/>
      <c r="Q34" s="186"/>
      <c r="R34" s="186"/>
      <c r="S34" s="186"/>
      <c r="T34" s="188"/>
    </row>
    <row r="35" spans="1:20">
      <c r="J35" s="277"/>
    </row>
    <row r="36" spans="1:20">
      <c r="J36" s="277"/>
    </row>
  </sheetData>
  <mergeCells count="35">
    <mergeCell ref="T15:T16"/>
    <mergeCell ref="R15:R16"/>
    <mergeCell ref="A15:A16"/>
    <mergeCell ref="J15:J16"/>
    <mergeCell ref="A10:E10"/>
    <mergeCell ref="F10:M10"/>
    <mergeCell ref="A12:T12"/>
    <mergeCell ref="A14:L14"/>
    <mergeCell ref="M14:T14"/>
    <mergeCell ref="N15:P15"/>
    <mergeCell ref="Q15:Q16"/>
    <mergeCell ref="F15:I15"/>
    <mergeCell ref="A7:E7"/>
    <mergeCell ref="F7:M7"/>
    <mergeCell ref="A8:E8"/>
    <mergeCell ref="F8:M8"/>
    <mergeCell ref="A9:E9"/>
    <mergeCell ref="F9:M9"/>
    <mergeCell ref="A3:E5"/>
    <mergeCell ref="F3:M3"/>
    <mergeCell ref="N3:T3"/>
    <mergeCell ref="F4:M5"/>
    <mergeCell ref="N4:T4"/>
    <mergeCell ref="N5:T5"/>
    <mergeCell ref="A18:A22"/>
    <mergeCell ref="E15:E16"/>
    <mergeCell ref="K15:K16"/>
    <mergeCell ref="L15:L16"/>
    <mergeCell ref="M15:M16"/>
    <mergeCell ref="C18:C22"/>
    <mergeCell ref="B18:B22"/>
    <mergeCell ref="B15:B16"/>
    <mergeCell ref="C15:C16"/>
    <mergeCell ref="D15:D16"/>
    <mergeCell ref="D19:D22"/>
  </mergeCells>
  <conditionalFormatting sqref="P18:P22">
    <cfRule type="containsText" dxfId="116" priority="387" stopIfTrue="1" operator="containsText" text="P">
      <formula>NOT(ISERROR(SEARCH("P",P18)))</formula>
    </cfRule>
    <cfRule type="containsText" dxfId="115" priority="388" stopIfTrue="1" operator="containsText" text="R">
      <formula>NOT(ISERROR(SEARCH("R",P18)))</formula>
    </cfRule>
    <cfRule type="containsText" dxfId="114" priority="389" operator="containsText" text="T">
      <formula>NOT(ISERROR(SEARCH("T",P18)))</formula>
    </cfRule>
    <cfRule type="iconSet" priority="390">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368"/>
  <sheetViews>
    <sheetView topLeftCell="A17" zoomScale="68" zoomScaleNormal="68" workbookViewId="0">
      <selection activeCell="J21" sqref="J21"/>
    </sheetView>
  </sheetViews>
  <sheetFormatPr defaultColWidth="11.42578125" defaultRowHeight="12.75"/>
  <cols>
    <col min="1" max="1" width="10.7109375" style="295" customWidth="1"/>
    <col min="2" max="2" width="21.140625" style="276" customWidth="1"/>
    <col min="3" max="3" width="23.85546875" style="276" customWidth="1"/>
    <col min="4" max="4" width="62.85546875" style="276" customWidth="1"/>
    <col min="5" max="5" width="38.28515625" style="276" customWidth="1"/>
    <col min="6" max="6" width="4.42578125" style="276" bestFit="1" customWidth="1"/>
    <col min="7" max="7" width="5" style="276" bestFit="1" customWidth="1"/>
    <col min="8" max="8" width="6.140625" style="276" customWidth="1"/>
    <col min="9" max="9" width="4.85546875" style="276" bestFit="1" customWidth="1"/>
    <col min="10" max="10" width="31.7109375" style="276" customWidth="1"/>
    <col min="11" max="11" width="19.5703125" style="276" customWidth="1"/>
    <col min="12" max="12" width="24.5703125" style="276" customWidth="1"/>
    <col min="13" max="13" width="7.28515625" style="276" bestFit="1" customWidth="1"/>
    <col min="14" max="14" width="14.42578125" style="276" customWidth="1"/>
    <col min="15" max="15" width="9.42578125" style="276" customWidth="1"/>
    <col min="16" max="16" width="9.7109375" style="276" bestFit="1" customWidth="1"/>
    <col min="17" max="17" width="31.5703125" style="276" customWidth="1"/>
    <col min="18" max="18" width="29.85546875" style="276" customWidth="1"/>
    <col min="19" max="19" width="39.140625" style="276" customWidth="1"/>
    <col min="20" max="20" width="42.85546875" style="276" customWidth="1"/>
    <col min="21" max="16384" width="11.42578125" style="276"/>
  </cols>
  <sheetData>
    <row r="1" spans="1:20" ht="13.5" thickBot="1"/>
    <row r="2" spans="1:20" ht="13.5" thickBot="1">
      <c r="A2" s="1254"/>
      <c r="B2" s="1255"/>
      <c r="C2" s="1255"/>
      <c r="D2" s="1255"/>
      <c r="E2" s="1256"/>
      <c r="F2" s="1263" t="s">
        <v>18</v>
      </c>
      <c r="G2" s="1264"/>
      <c r="H2" s="1264"/>
      <c r="I2" s="1264"/>
      <c r="J2" s="1264"/>
      <c r="K2" s="1264"/>
      <c r="L2" s="1264"/>
      <c r="M2" s="1265"/>
      <c r="N2" s="1266" t="s">
        <v>490</v>
      </c>
      <c r="O2" s="1267"/>
      <c r="P2" s="1267"/>
      <c r="Q2" s="1267"/>
      <c r="R2" s="1267"/>
      <c r="S2" s="1267"/>
      <c r="T2" s="1268"/>
    </row>
    <row r="3" spans="1:20" ht="13.5" thickBot="1">
      <c r="A3" s="1257"/>
      <c r="B3" s="1258"/>
      <c r="C3" s="1258"/>
      <c r="D3" s="1258"/>
      <c r="E3" s="1259"/>
      <c r="F3" s="1269" t="s">
        <v>17</v>
      </c>
      <c r="G3" s="1270"/>
      <c r="H3" s="1270"/>
      <c r="I3" s="1270"/>
      <c r="J3" s="1270"/>
      <c r="K3" s="1270"/>
      <c r="L3" s="1270"/>
      <c r="M3" s="1271"/>
      <c r="N3" s="1275" t="s">
        <v>85</v>
      </c>
      <c r="O3" s="1276"/>
      <c r="P3" s="1276"/>
      <c r="Q3" s="1276"/>
      <c r="R3" s="1276"/>
      <c r="S3" s="1276"/>
      <c r="T3" s="1277"/>
    </row>
    <row r="4" spans="1:20" ht="13.5" thickBot="1">
      <c r="A4" s="1260"/>
      <c r="B4" s="1261"/>
      <c r="C4" s="1261"/>
      <c r="D4" s="1261"/>
      <c r="E4" s="1262"/>
      <c r="F4" s="1272"/>
      <c r="G4" s="1273"/>
      <c r="H4" s="1273"/>
      <c r="I4" s="1273"/>
      <c r="J4" s="1273"/>
      <c r="K4" s="1273"/>
      <c r="L4" s="1273"/>
      <c r="M4" s="1274"/>
      <c r="N4" s="1278" t="s">
        <v>8</v>
      </c>
      <c r="O4" s="1279"/>
      <c r="P4" s="1279"/>
      <c r="Q4" s="1279"/>
      <c r="R4" s="1279"/>
      <c r="S4" s="1279"/>
      <c r="T4" s="1280"/>
    </row>
    <row r="5" spans="1:20">
      <c r="A5" s="290"/>
      <c r="B5" s="183"/>
      <c r="C5" s="183"/>
      <c r="D5" s="183"/>
      <c r="E5" s="183"/>
      <c r="F5" s="183"/>
      <c r="G5" s="183"/>
      <c r="H5" s="183"/>
      <c r="I5" s="183"/>
      <c r="J5" s="277"/>
      <c r="K5" s="277"/>
      <c r="L5" s="123"/>
      <c r="M5" s="123"/>
      <c r="N5" s="123"/>
      <c r="O5" s="123"/>
      <c r="P5" s="123"/>
      <c r="Q5" s="123"/>
      <c r="R5" s="123"/>
      <c r="S5" s="123"/>
      <c r="T5" s="123"/>
    </row>
    <row r="6" spans="1:20">
      <c r="A6" s="1285" t="s">
        <v>10</v>
      </c>
      <c r="B6" s="1285"/>
      <c r="C6" s="1285"/>
      <c r="D6" s="1285"/>
      <c r="E6" s="1285"/>
      <c r="F6" s="1286" t="s">
        <v>86</v>
      </c>
      <c r="G6" s="1287"/>
      <c r="H6" s="1287"/>
      <c r="I6" s="1287"/>
      <c r="J6" s="1287"/>
      <c r="K6" s="1287"/>
      <c r="L6" s="1287"/>
      <c r="M6" s="1288"/>
      <c r="N6" s="123"/>
      <c r="O6" s="123"/>
      <c r="P6" s="123"/>
      <c r="Q6" s="123"/>
      <c r="R6" s="123"/>
      <c r="S6" s="123"/>
      <c r="T6" s="123"/>
    </row>
    <row r="7" spans="1:20" ht="15">
      <c r="A7" s="1285" t="s">
        <v>25</v>
      </c>
      <c r="B7" s="1285"/>
      <c r="C7" s="1285"/>
      <c r="D7" s="1285"/>
      <c r="E7" s="1285"/>
      <c r="F7" s="993">
        <v>2025</v>
      </c>
      <c r="G7" s="994"/>
      <c r="H7" s="994"/>
      <c r="I7" s="994"/>
      <c r="J7" s="994"/>
      <c r="K7" s="994"/>
      <c r="L7" s="994"/>
      <c r="M7" s="995"/>
      <c r="N7" s="123"/>
      <c r="O7" s="123"/>
      <c r="P7" s="123"/>
      <c r="Q7" s="123"/>
      <c r="R7" s="123"/>
      <c r="S7" s="123"/>
      <c r="T7" s="123"/>
    </row>
    <row r="8" spans="1:20" ht="15">
      <c r="A8" s="1285" t="s">
        <v>6</v>
      </c>
      <c r="B8" s="1285"/>
      <c r="C8" s="1285"/>
      <c r="D8" s="1285"/>
      <c r="E8" s="1285"/>
      <c r="F8" s="993" t="s">
        <v>718</v>
      </c>
      <c r="G8" s="994"/>
      <c r="H8" s="994"/>
      <c r="I8" s="994"/>
      <c r="J8" s="994"/>
      <c r="K8" s="994"/>
      <c r="L8" s="994"/>
      <c r="M8" s="995"/>
      <c r="N8" s="123"/>
      <c r="O8" s="123"/>
      <c r="P8" s="123"/>
      <c r="Q8" s="123"/>
      <c r="R8" s="123"/>
      <c r="S8" s="123"/>
      <c r="T8" s="123"/>
    </row>
    <row r="9" spans="1:20" ht="15">
      <c r="A9" s="1285" t="s">
        <v>7</v>
      </c>
      <c r="B9" s="1285"/>
      <c r="C9" s="1285"/>
      <c r="D9" s="1285"/>
      <c r="E9" s="1285"/>
      <c r="F9" s="993" t="s">
        <v>1151</v>
      </c>
      <c r="G9" s="994"/>
      <c r="H9" s="994"/>
      <c r="I9" s="994"/>
      <c r="J9" s="994"/>
      <c r="K9" s="994"/>
      <c r="L9" s="994"/>
      <c r="M9" s="995"/>
      <c r="N9" s="123"/>
      <c r="O9" s="123"/>
      <c r="P9" s="123"/>
      <c r="Q9" s="123"/>
      <c r="R9" s="123"/>
      <c r="S9" s="123"/>
      <c r="T9" s="123"/>
    </row>
    <row r="10" spans="1:20" ht="13.5" thickBot="1">
      <c r="A10" s="296"/>
      <c r="B10" s="278"/>
      <c r="C10" s="278"/>
      <c r="D10" s="278"/>
      <c r="E10" s="278"/>
      <c r="F10" s="278"/>
      <c r="G10" s="278"/>
      <c r="H10" s="278"/>
      <c r="I10" s="278"/>
      <c r="J10" s="277"/>
      <c r="K10" s="277"/>
      <c r="L10" s="277"/>
      <c r="M10" s="277"/>
      <c r="N10" s="123"/>
      <c r="O10" s="123"/>
      <c r="P10" s="123"/>
      <c r="Q10" s="123"/>
      <c r="R10" s="123"/>
      <c r="S10" s="123"/>
      <c r="T10" s="123"/>
    </row>
    <row r="11" spans="1:20" ht="13.5" thickBot="1">
      <c r="A11" s="1289" t="s">
        <v>9</v>
      </c>
      <c r="B11" s="1290"/>
      <c r="C11" s="1290"/>
      <c r="D11" s="1290"/>
      <c r="E11" s="1290"/>
      <c r="F11" s="1290"/>
      <c r="G11" s="1290"/>
      <c r="H11" s="1290"/>
      <c r="I11" s="1290"/>
      <c r="J11" s="1290"/>
      <c r="K11" s="1290"/>
      <c r="L11" s="1290"/>
      <c r="M11" s="1290"/>
      <c r="N11" s="1290"/>
      <c r="O11" s="1290"/>
      <c r="P11" s="1290"/>
      <c r="Q11" s="1290"/>
      <c r="R11" s="1290"/>
      <c r="S11" s="1290"/>
      <c r="T11" s="1291"/>
    </row>
    <row r="12" spans="1:20" ht="13.5" thickBot="1">
      <c r="A12" s="297"/>
      <c r="B12" s="280"/>
      <c r="C12" s="280"/>
      <c r="D12" s="280"/>
      <c r="E12" s="280"/>
      <c r="F12" s="280"/>
      <c r="G12" s="280"/>
      <c r="H12" s="280"/>
      <c r="I12" s="280"/>
      <c r="J12" s="280"/>
      <c r="K12" s="280"/>
      <c r="L12" s="280"/>
      <c r="M12" s="280"/>
      <c r="N12" s="280"/>
      <c r="O12" s="280"/>
      <c r="P12" s="280"/>
      <c r="Q12" s="280"/>
      <c r="R12" s="280"/>
      <c r="S12" s="280"/>
      <c r="T12" s="281"/>
    </row>
    <row r="13" spans="1:20" ht="13.5" thickBot="1">
      <c r="A13" s="1292" t="s">
        <v>16</v>
      </c>
      <c r="B13" s="1293"/>
      <c r="C13" s="1293"/>
      <c r="D13" s="1293"/>
      <c r="E13" s="1293"/>
      <c r="F13" s="1293"/>
      <c r="G13" s="1293"/>
      <c r="H13" s="1293"/>
      <c r="I13" s="1293"/>
      <c r="J13" s="1293"/>
      <c r="K13" s="1293"/>
      <c r="L13" s="1294"/>
      <c r="M13" s="1295" t="s">
        <v>1</v>
      </c>
      <c r="N13" s="1295"/>
      <c r="O13" s="1295"/>
      <c r="P13" s="1295"/>
      <c r="Q13" s="1295"/>
      <c r="R13" s="1295"/>
      <c r="S13" s="1295"/>
      <c r="T13" s="1296"/>
    </row>
    <row r="14" spans="1:20" ht="13.5" thickBot="1">
      <c r="A14" s="1297" t="s">
        <v>27</v>
      </c>
      <c r="B14" s="1281" t="s">
        <v>253</v>
      </c>
      <c r="C14" s="1283" t="s">
        <v>254</v>
      </c>
      <c r="D14" s="1298" t="s">
        <v>26</v>
      </c>
      <c r="E14" s="1300" t="s">
        <v>19</v>
      </c>
      <c r="F14" s="1302" t="s">
        <v>11</v>
      </c>
      <c r="G14" s="1303"/>
      <c r="H14" s="1303"/>
      <c r="I14" s="1304"/>
      <c r="J14" s="1305" t="s">
        <v>20</v>
      </c>
      <c r="K14" s="1305" t="s">
        <v>21</v>
      </c>
      <c r="L14" s="1305" t="s">
        <v>2</v>
      </c>
      <c r="M14" s="1309" t="s">
        <v>22</v>
      </c>
      <c r="N14" s="1311" t="s">
        <v>3</v>
      </c>
      <c r="O14" s="1312"/>
      <c r="P14" s="1313"/>
      <c r="Q14" s="1314" t="s">
        <v>157</v>
      </c>
      <c r="R14" s="1316" t="s">
        <v>5</v>
      </c>
      <c r="S14" s="283" t="s">
        <v>29</v>
      </c>
      <c r="T14" s="1307" t="s">
        <v>0</v>
      </c>
    </row>
    <row r="15" spans="1:20" ht="48" customHeight="1" thickBot="1">
      <c r="A15" s="1297"/>
      <c r="B15" s="1282"/>
      <c r="C15" s="1284"/>
      <c r="D15" s="1299"/>
      <c r="E15" s="1301"/>
      <c r="F15" s="285" t="s">
        <v>12</v>
      </c>
      <c r="G15" s="285" t="s">
        <v>13</v>
      </c>
      <c r="H15" s="285" t="s">
        <v>14</v>
      </c>
      <c r="I15" s="285" t="s">
        <v>15</v>
      </c>
      <c r="J15" s="1306"/>
      <c r="K15" s="1306"/>
      <c r="L15" s="1306"/>
      <c r="M15" s="1310"/>
      <c r="N15" s="298" t="s">
        <v>30</v>
      </c>
      <c r="O15" s="286" t="s">
        <v>28</v>
      </c>
      <c r="P15" s="287" t="s">
        <v>31</v>
      </c>
      <c r="Q15" s="1315"/>
      <c r="R15" s="1317"/>
      <c r="S15" s="288"/>
      <c r="T15" s="1308"/>
    </row>
    <row r="16" spans="1:20" ht="13.5" thickBot="1">
      <c r="A16" s="299"/>
      <c r="B16" s="183"/>
      <c r="C16" s="183"/>
      <c r="D16" s="183"/>
      <c r="E16" s="183"/>
      <c r="F16" s="183"/>
      <c r="G16" s="183"/>
      <c r="H16" s="183"/>
      <c r="I16" s="183"/>
      <c r="J16" s="183"/>
      <c r="K16" s="183"/>
      <c r="L16" s="289"/>
      <c r="M16" s="183"/>
      <c r="Q16" s="183"/>
      <c r="R16" s="183"/>
      <c r="S16" s="183"/>
      <c r="T16" s="183"/>
    </row>
    <row r="17" spans="1:20" ht="156.75">
      <c r="A17" s="1318">
        <v>1</v>
      </c>
      <c r="B17" s="968" t="s">
        <v>258</v>
      </c>
      <c r="C17" s="968" t="s">
        <v>316</v>
      </c>
      <c r="D17" s="474" t="s">
        <v>787</v>
      </c>
      <c r="E17" s="315" t="s">
        <v>788</v>
      </c>
      <c r="F17" s="337">
        <v>3</v>
      </c>
      <c r="G17" s="337">
        <v>3</v>
      </c>
      <c r="H17" s="337"/>
      <c r="I17" s="337"/>
      <c r="J17" s="639" t="s">
        <v>420</v>
      </c>
      <c r="K17" s="796">
        <v>0</v>
      </c>
      <c r="L17" s="796">
        <v>0</v>
      </c>
      <c r="M17" s="340">
        <v>3</v>
      </c>
      <c r="N17" s="344">
        <f>IF(M17&lt;1,M17-AVERAGE(F17:I17),M17-(SUM(F17:I17)))</f>
        <v>-3</v>
      </c>
      <c r="O17" s="345">
        <f>IF(M17&lt;1,(AVERAGE(F17:I17)/M17),SUM(F17:I17)/M17)</f>
        <v>2</v>
      </c>
      <c r="P17" s="676" t="str">
        <f>IF(O17&lt;=V$18,"T",IF(O17&lt;$Y$18,"R",IF(O17&gt;=$Y$18,"P")))</f>
        <v>P</v>
      </c>
      <c r="Q17" s="571">
        <v>0.25</v>
      </c>
      <c r="R17" s="677" t="s">
        <v>672</v>
      </c>
      <c r="S17" s="677" t="s">
        <v>87</v>
      </c>
      <c r="T17" s="678" t="s">
        <v>679</v>
      </c>
    </row>
    <row r="18" spans="1:20" ht="112.5" customHeight="1">
      <c r="A18" s="1319"/>
      <c r="B18" s="969"/>
      <c r="C18" s="969"/>
      <c r="D18" s="468" t="s">
        <v>789</v>
      </c>
      <c r="E18" s="317" t="s">
        <v>790</v>
      </c>
      <c r="F18" s="338">
        <v>3</v>
      </c>
      <c r="G18" s="338">
        <v>3</v>
      </c>
      <c r="H18" s="338"/>
      <c r="I18" s="338"/>
      <c r="J18" s="391" t="s">
        <v>421</v>
      </c>
      <c r="K18" s="797">
        <v>0</v>
      </c>
      <c r="L18" s="797">
        <v>0</v>
      </c>
      <c r="M18" s="341">
        <v>3</v>
      </c>
      <c r="N18" s="319">
        <v>0</v>
      </c>
      <c r="O18" s="320">
        <f t="shared" ref="O18" si="0">IF(M18&lt;1,(AVERAGE(F18:I18)/M18),SUM(F18:I18)/M18)</f>
        <v>2</v>
      </c>
      <c r="P18" s="679" t="str">
        <f>IF(O18&lt;=V$18,"T",IF(O18&lt;$Y$18,"R",IF(O18&gt;=$Y$18,"P")))</f>
        <v>P</v>
      </c>
      <c r="Q18" s="637">
        <v>0.25</v>
      </c>
      <c r="R18" s="632" t="s">
        <v>88</v>
      </c>
      <c r="S18" s="632" t="s">
        <v>89</v>
      </c>
      <c r="T18" s="680" t="s">
        <v>680</v>
      </c>
    </row>
    <row r="19" spans="1:20" ht="114">
      <c r="A19" s="1319"/>
      <c r="B19" s="969"/>
      <c r="C19" s="969"/>
      <c r="D19" s="468" t="s">
        <v>791</v>
      </c>
      <c r="E19" s="317" t="s">
        <v>792</v>
      </c>
      <c r="F19" s="338">
        <v>12</v>
      </c>
      <c r="G19" s="338">
        <v>12</v>
      </c>
      <c r="H19" s="338"/>
      <c r="I19" s="338"/>
      <c r="J19" s="391" t="s">
        <v>793</v>
      </c>
      <c r="K19" s="795">
        <v>5400000</v>
      </c>
      <c r="L19" s="798">
        <v>854244.98</v>
      </c>
      <c r="M19" s="341">
        <v>12</v>
      </c>
      <c r="N19" s="319">
        <f t="shared" ref="N19" si="1">IF(M19&lt;1,M19-AVERAGE(F19:I19),M19-(SUM(F19:I19)))</f>
        <v>-12</v>
      </c>
      <c r="O19" s="320">
        <f>IF(M19&lt;1,(AVERAGE(F19:I19)/M19),SUM(F19:I19)/M19)</f>
        <v>2</v>
      </c>
      <c r="P19" s="679" t="str">
        <f>IF(O19&lt;=V$18,"T",IF(O19&lt;$Y$18,"R",IF(O19&gt;=$Y$18,"P")))</f>
        <v>P</v>
      </c>
      <c r="Q19" s="637">
        <v>0.25</v>
      </c>
      <c r="R19" s="632" t="s">
        <v>90</v>
      </c>
      <c r="S19" s="632" t="s">
        <v>663</v>
      </c>
      <c r="T19" s="680" t="s">
        <v>681</v>
      </c>
    </row>
    <row r="20" spans="1:20" ht="71.25">
      <c r="A20" s="1319"/>
      <c r="B20" s="969"/>
      <c r="C20" s="969"/>
      <c r="D20" s="470" t="s">
        <v>794</v>
      </c>
      <c r="E20" s="317" t="s">
        <v>795</v>
      </c>
      <c r="F20" s="318">
        <v>3</v>
      </c>
      <c r="G20" s="318">
        <v>3</v>
      </c>
      <c r="H20" s="318"/>
      <c r="I20" s="318"/>
      <c r="J20" s="317" t="s">
        <v>422</v>
      </c>
      <c r="K20" s="795">
        <v>0</v>
      </c>
      <c r="L20" s="795">
        <v>0</v>
      </c>
      <c r="M20" s="681">
        <v>3</v>
      </c>
      <c r="N20" s="681">
        <f>IF(M20&lt;1,M20-AVERAGE(F20:I20),M20-(SUM(F20:I20)))</f>
        <v>-3</v>
      </c>
      <c r="O20" s="499">
        <f>IF(M19&lt;1,(AVERAGE(F19:I19)/M19),SUM(F19:I19)/M19)</f>
        <v>2</v>
      </c>
      <c r="P20" s="679" t="str">
        <f>IF(O20&lt;=V$18,"T",IF(O20&lt;$Y$18,"R",IF(O20&gt;=$Y$18,"P")))</f>
        <v>P</v>
      </c>
      <c r="Q20" s="489">
        <v>0.25</v>
      </c>
      <c r="R20" s="632" t="s">
        <v>673</v>
      </c>
      <c r="S20" s="632" t="s">
        <v>664</v>
      </c>
      <c r="T20" s="680" t="s">
        <v>682</v>
      </c>
    </row>
    <row r="21" spans="1:20" ht="99.75">
      <c r="A21" s="1319"/>
      <c r="B21" s="969"/>
      <c r="C21" s="969"/>
      <c r="D21" s="468" t="s">
        <v>796</v>
      </c>
      <c r="E21" s="317" t="s">
        <v>797</v>
      </c>
      <c r="F21" s="338">
        <v>12</v>
      </c>
      <c r="G21" s="318">
        <v>12</v>
      </c>
      <c r="H21" s="338"/>
      <c r="I21" s="338"/>
      <c r="J21" s="391" t="s">
        <v>423</v>
      </c>
      <c r="K21" s="795">
        <v>0</v>
      </c>
      <c r="L21" s="769">
        <v>0</v>
      </c>
      <c r="M21" s="341">
        <v>12</v>
      </c>
      <c r="N21" s="319">
        <f t="shared" ref="N21:N32" si="2">IF(M21&lt;1,M21-AVERAGE(F21:I21),M21-(SUM(F21:I21)))</f>
        <v>-12</v>
      </c>
      <c r="O21" s="320">
        <f>IF(M21&lt;1,(AVERAGE(F21:I21)/M21),SUM(F21:I21)/M21)</f>
        <v>2</v>
      </c>
      <c r="P21" s="679" t="str">
        <f>IF(O21&lt;=V$18,"T",IF(O21&lt;$Y$18,"R",IF(O21&gt;=$Y$18,"P")))</f>
        <v>P</v>
      </c>
      <c r="Q21" s="489">
        <v>0.25</v>
      </c>
      <c r="R21" s="632" t="s">
        <v>92</v>
      </c>
      <c r="S21" s="632" t="s">
        <v>665</v>
      </c>
      <c r="T21" s="680" t="s">
        <v>683</v>
      </c>
    </row>
    <row r="22" spans="1:20" ht="28.5">
      <c r="A22" s="1319"/>
      <c r="B22" s="969"/>
      <c r="C22" s="969"/>
      <c r="D22" s="1053" t="s">
        <v>798</v>
      </c>
      <c r="E22" s="317" t="s">
        <v>799</v>
      </c>
      <c r="F22" s="1337">
        <v>3</v>
      </c>
      <c r="G22" s="1337">
        <v>3</v>
      </c>
      <c r="H22" s="1337"/>
      <c r="I22" s="1337"/>
      <c r="J22" s="972" t="s">
        <v>800</v>
      </c>
      <c r="K22" s="1338">
        <v>0</v>
      </c>
      <c r="L22" s="1339">
        <v>0</v>
      </c>
      <c r="M22" s="1330">
        <v>3</v>
      </c>
      <c r="N22" s="1332">
        <f t="shared" si="2"/>
        <v>-3</v>
      </c>
      <c r="O22" s="1097">
        <f t="shared" ref="O22:O32" si="3">IF(M22&lt;1,(AVERAGE(F22:I22)/M22),SUM(F22:I22)/M22)</f>
        <v>2</v>
      </c>
      <c r="P22" s="946" t="str">
        <f t="shared" ref="P22:P30" si="4">IF(O22&lt;=V$18,"T",IF(O22&lt;$Y$18,"R",IF(O22&gt;=$Y$18,"P")))</f>
        <v>P</v>
      </c>
      <c r="Q22" s="945">
        <v>0.25</v>
      </c>
      <c r="R22" s="1052" t="s">
        <v>94</v>
      </c>
      <c r="S22" s="1052" t="s">
        <v>666</v>
      </c>
      <c r="T22" s="1335" t="s">
        <v>684</v>
      </c>
    </row>
    <row r="23" spans="1:20" ht="28.5">
      <c r="A23" s="1319"/>
      <c r="B23" s="969"/>
      <c r="C23" s="969"/>
      <c r="D23" s="1053"/>
      <c r="E23" s="317" t="s">
        <v>801</v>
      </c>
      <c r="F23" s="1337"/>
      <c r="G23" s="1337"/>
      <c r="H23" s="1337"/>
      <c r="I23" s="1337"/>
      <c r="J23" s="972"/>
      <c r="K23" s="1338"/>
      <c r="L23" s="1339"/>
      <c r="M23" s="1330"/>
      <c r="N23" s="1332"/>
      <c r="O23" s="1097"/>
      <c r="P23" s="946"/>
      <c r="Q23" s="1343"/>
      <c r="R23" s="1052"/>
      <c r="S23" s="1052"/>
      <c r="T23" s="1335"/>
    </row>
    <row r="24" spans="1:20" ht="12.75" customHeight="1">
      <c r="A24" s="1319"/>
      <c r="B24" s="969"/>
      <c r="C24" s="969"/>
      <c r="D24" s="1053" t="s">
        <v>802</v>
      </c>
      <c r="E24" s="969" t="s">
        <v>803</v>
      </c>
      <c r="F24" s="1337">
        <v>1</v>
      </c>
      <c r="G24" s="1337">
        <v>1</v>
      </c>
      <c r="H24" s="1337"/>
      <c r="I24" s="1337"/>
      <c r="J24" s="972" t="s">
        <v>804</v>
      </c>
      <c r="K24" s="1339">
        <v>1462300</v>
      </c>
      <c r="L24" s="1339">
        <v>0</v>
      </c>
      <c r="M24" s="1330">
        <v>1</v>
      </c>
      <c r="N24" s="1332">
        <f t="shared" ref="N24" si="5">IF(M24&lt;1,M24-AVERAGE(F24:I24),M24-(SUM(F24:I24)))</f>
        <v>-1</v>
      </c>
      <c r="O24" s="1097">
        <f t="shared" ref="O24" si="6">IF(M24&lt;1,(AVERAGE(F24:I24)/M24),SUM(F24:I24)/M24)</f>
        <v>2</v>
      </c>
      <c r="P24" s="946" t="str">
        <f t="shared" si="4"/>
        <v>P</v>
      </c>
      <c r="Q24" s="945">
        <v>0.25</v>
      </c>
      <c r="R24" s="1052" t="s">
        <v>674</v>
      </c>
      <c r="S24" s="1052" t="s">
        <v>667</v>
      </c>
      <c r="T24" s="1335" t="s">
        <v>685</v>
      </c>
    </row>
    <row r="25" spans="1:20" ht="48" customHeight="1">
      <c r="A25" s="1319"/>
      <c r="B25" s="969"/>
      <c r="C25" s="969"/>
      <c r="D25" s="1053"/>
      <c r="E25" s="969"/>
      <c r="F25" s="1337"/>
      <c r="G25" s="1337"/>
      <c r="H25" s="1337"/>
      <c r="I25" s="1337"/>
      <c r="J25" s="972"/>
      <c r="K25" s="1339"/>
      <c r="L25" s="1339"/>
      <c r="M25" s="1330"/>
      <c r="N25" s="1332"/>
      <c r="O25" s="1097"/>
      <c r="P25" s="946"/>
      <c r="Q25" s="1343"/>
      <c r="R25" s="1052"/>
      <c r="S25" s="1052"/>
      <c r="T25" s="1335"/>
    </row>
    <row r="26" spans="1:20" ht="30" customHeight="1">
      <c r="A26" s="1319"/>
      <c r="B26" s="969"/>
      <c r="C26" s="969"/>
      <c r="D26" s="1053" t="s">
        <v>805</v>
      </c>
      <c r="E26" s="969" t="s">
        <v>806</v>
      </c>
      <c r="F26" s="1337">
        <v>1</v>
      </c>
      <c r="G26" s="1337">
        <v>1</v>
      </c>
      <c r="H26" s="1337"/>
      <c r="I26" s="1337"/>
      <c r="J26" s="972" t="s">
        <v>807</v>
      </c>
      <c r="K26" s="1338">
        <v>1700000</v>
      </c>
      <c r="L26" s="1339">
        <v>0</v>
      </c>
      <c r="M26" s="1330">
        <v>1</v>
      </c>
      <c r="N26" s="1332">
        <f t="shared" ref="N26" si="7">IF(M26&lt;1,M26-AVERAGE(F26:I26),M26-(SUM(F26:I26)))</f>
        <v>-1</v>
      </c>
      <c r="O26" s="1097">
        <f t="shared" ref="O26" si="8">IF(M26&lt;1,(AVERAGE(F26:I26)/M26),SUM(F26:I26)/M26)</f>
        <v>2</v>
      </c>
      <c r="P26" s="946" t="str">
        <f t="shared" si="4"/>
        <v>P</v>
      </c>
      <c r="Q26" s="945">
        <v>0.25</v>
      </c>
      <c r="R26" s="1052" t="s">
        <v>675</v>
      </c>
      <c r="S26" s="1052" t="s">
        <v>668</v>
      </c>
      <c r="T26" s="1335" t="s">
        <v>686</v>
      </c>
    </row>
    <row r="27" spans="1:20" ht="26.25" customHeight="1">
      <c r="A27" s="1224">
        <v>2</v>
      </c>
      <c r="B27" s="969" t="s">
        <v>260</v>
      </c>
      <c r="C27" s="969" t="s">
        <v>321</v>
      </c>
      <c r="D27" s="1053"/>
      <c r="E27" s="969"/>
      <c r="F27" s="1337"/>
      <c r="G27" s="1337"/>
      <c r="H27" s="1337"/>
      <c r="I27" s="1337"/>
      <c r="J27" s="972"/>
      <c r="K27" s="1338"/>
      <c r="L27" s="1339"/>
      <c r="M27" s="1330"/>
      <c r="N27" s="1332"/>
      <c r="O27" s="1097"/>
      <c r="P27" s="946"/>
      <c r="Q27" s="1343"/>
      <c r="R27" s="1052"/>
      <c r="S27" s="1052"/>
      <c r="T27" s="1335"/>
    </row>
    <row r="28" spans="1:20" ht="17.25" customHeight="1">
      <c r="A28" s="1224"/>
      <c r="B28" s="969"/>
      <c r="C28" s="969"/>
      <c r="D28" s="1053" t="s">
        <v>808</v>
      </c>
      <c r="E28" s="969" t="s">
        <v>809</v>
      </c>
      <c r="F28" s="1337">
        <v>3</v>
      </c>
      <c r="G28" s="1337">
        <v>3</v>
      </c>
      <c r="H28" s="1337"/>
      <c r="I28" s="1337"/>
      <c r="J28" s="972" t="s">
        <v>810</v>
      </c>
      <c r="K28" s="1339">
        <v>5249400.51</v>
      </c>
      <c r="L28" s="1339">
        <v>3588077.68</v>
      </c>
      <c r="M28" s="1330">
        <v>3</v>
      </c>
      <c r="N28" s="1332">
        <f t="shared" ref="N28" si="9">IF(M28&lt;1,M28-AVERAGE(F28:I28),M28-(SUM(F28:I28)))</f>
        <v>-3</v>
      </c>
      <c r="O28" s="1097">
        <f t="shared" ref="O28" si="10">IF(M28&lt;1,(AVERAGE(F28:I28)/M28),SUM(F28:I28)/M28)</f>
        <v>2</v>
      </c>
      <c r="P28" s="946" t="str">
        <f t="shared" si="4"/>
        <v>P</v>
      </c>
      <c r="Q28" s="945">
        <v>0.25</v>
      </c>
      <c r="R28" s="1052" t="s">
        <v>676</v>
      </c>
      <c r="S28" s="1052" t="s">
        <v>669</v>
      </c>
      <c r="T28" s="1335" t="s">
        <v>687</v>
      </c>
    </row>
    <row r="29" spans="1:20" ht="35.25" customHeight="1">
      <c r="A29" s="1224"/>
      <c r="B29" s="969"/>
      <c r="C29" s="969"/>
      <c r="D29" s="1053"/>
      <c r="E29" s="969"/>
      <c r="F29" s="1337"/>
      <c r="G29" s="1337"/>
      <c r="H29" s="1337"/>
      <c r="I29" s="1337"/>
      <c r="J29" s="972"/>
      <c r="K29" s="1339"/>
      <c r="L29" s="1339"/>
      <c r="M29" s="1330"/>
      <c r="N29" s="1332"/>
      <c r="O29" s="1097"/>
      <c r="P29" s="946"/>
      <c r="Q29" s="1343"/>
      <c r="R29" s="1052"/>
      <c r="S29" s="1052"/>
      <c r="T29" s="1335"/>
    </row>
    <row r="30" spans="1:20" ht="12.75" customHeight="1">
      <c r="A30" s="1224"/>
      <c r="B30" s="969"/>
      <c r="C30" s="969"/>
      <c r="D30" s="1053" t="s">
        <v>811</v>
      </c>
      <c r="E30" s="969" t="s">
        <v>812</v>
      </c>
      <c r="F30" s="1337">
        <v>3</v>
      </c>
      <c r="G30" s="1337">
        <v>3</v>
      </c>
      <c r="H30" s="1337"/>
      <c r="I30" s="1337"/>
      <c r="J30" s="972" t="s">
        <v>813</v>
      </c>
      <c r="K30" s="1338">
        <v>12000000</v>
      </c>
      <c r="L30" s="1339">
        <v>3000000</v>
      </c>
      <c r="M30" s="1330">
        <v>3</v>
      </c>
      <c r="N30" s="1332">
        <f t="shared" ref="N30" si="11">IF(M30&lt;1,M30-AVERAGE(F30:I30),M30-(SUM(F30:I30)))</f>
        <v>-3</v>
      </c>
      <c r="O30" s="1097">
        <f t="shared" ref="O30" si="12">IF(M30&lt;1,(AVERAGE(F30:I30)/M30),SUM(F30:I30)/M30)</f>
        <v>2</v>
      </c>
      <c r="P30" s="946" t="str">
        <f t="shared" si="4"/>
        <v>P</v>
      </c>
      <c r="Q30" s="945">
        <v>0.25</v>
      </c>
      <c r="R30" s="1052" t="s">
        <v>677</v>
      </c>
      <c r="S30" s="1052" t="s">
        <v>670</v>
      </c>
      <c r="T30" s="1335" t="s">
        <v>688</v>
      </c>
    </row>
    <row r="31" spans="1:20" ht="30" customHeight="1">
      <c r="A31" s="1224"/>
      <c r="B31" s="969"/>
      <c r="C31" s="969"/>
      <c r="D31" s="1053"/>
      <c r="E31" s="969"/>
      <c r="F31" s="1337"/>
      <c r="G31" s="1337"/>
      <c r="H31" s="1337"/>
      <c r="I31" s="1337"/>
      <c r="J31" s="972"/>
      <c r="K31" s="1338"/>
      <c r="L31" s="1339"/>
      <c r="M31" s="1330"/>
      <c r="N31" s="1332"/>
      <c r="O31" s="1097"/>
      <c r="P31" s="946"/>
      <c r="Q31" s="1343"/>
      <c r="R31" s="1052"/>
      <c r="S31" s="1052"/>
      <c r="T31" s="1335"/>
    </row>
    <row r="32" spans="1:20" ht="12.75" customHeight="1">
      <c r="A32" s="1224"/>
      <c r="B32" s="969"/>
      <c r="C32" s="969"/>
      <c r="D32" s="1053" t="s">
        <v>814</v>
      </c>
      <c r="E32" s="1340" t="s">
        <v>815</v>
      </c>
      <c r="F32" s="1337">
        <v>1</v>
      </c>
      <c r="G32" s="1337">
        <v>1</v>
      </c>
      <c r="H32" s="1337"/>
      <c r="I32" s="1337"/>
      <c r="J32" s="972" t="s">
        <v>816</v>
      </c>
      <c r="K32" s="1338">
        <v>0</v>
      </c>
      <c r="L32" s="1339">
        <v>0</v>
      </c>
      <c r="M32" s="1330">
        <v>1</v>
      </c>
      <c r="N32" s="1332">
        <f t="shared" si="2"/>
        <v>-1</v>
      </c>
      <c r="O32" s="1097">
        <f t="shared" si="3"/>
        <v>2</v>
      </c>
      <c r="P32" s="946" t="s">
        <v>340</v>
      </c>
      <c r="Q32" s="945">
        <v>0</v>
      </c>
      <c r="R32" s="1052" t="s">
        <v>678</v>
      </c>
      <c r="S32" s="1052" t="s">
        <v>671</v>
      </c>
      <c r="T32" s="1335" t="s">
        <v>689</v>
      </c>
    </row>
    <row r="33" spans="1:20" ht="48" customHeight="1" thickBot="1">
      <c r="A33" s="1225"/>
      <c r="B33" s="1077"/>
      <c r="C33" s="1077"/>
      <c r="D33" s="1054"/>
      <c r="E33" s="1341"/>
      <c r="F33" s="1342"/>
      <c r="G33" s="1342"/>
      <c r="H33" s="1342"/>
      <c r="I33" s="1342"/>
      <c r="J33" s="973"/>
      <c r="K33" s="1338"/>
      <c r="L33" s="1339"/>
      <c r="M33" s="1331"/>
      <c r="N33" s="1333"/>
      <c r="O33" s="1098"/>
      <c r="P33" s="956"/>
      <c r="Q33" s="1320"/>
      <c r="R33" s="1334"/>
      <c r="S33" s="1334"/>
      <c r="T33" s="1336"/>
    </row>
    <row r="34" spans="1:20">
      <c r="A34" s="1327"/>
      <c r="B34" s="1328"/>
      <c r="C34" s="1328"/>
      <c r="D34" s="1328"/>
      <c r="E34" s="1328"/>
      <c r="F34" s="1328"/>
      <c r="G34" s="1328"/>
      <c r="H34" s="1328"/>
      <c r="I34" s="1328"/>
      <c r="J34" s="1328"/>
      <c r="K34" s="1328"/>
      <c r="L34" s="1328"/>
      <c r="M34" s="1328"/>
      <c r="N34" s="1328"/>
      <c r="O34" s="1328"/>
      <c r="P34" s="1328"/>
      <c r="Q34" s="1328"/>
      <c r="R34" s="1328"/>
      <c r="S34" s="1328"/>
      <c r="T34" s="1329"/>
    </row>
    <row r="35" spans="1:20">
      <c r="A35" s="1286" t="s">
        <v>24</v>
      </c>
      <c r="B35" s="1287"/>
      <c r="C35" s="1287"/>
      <c r="D35" s="1287"/>
      <c r="E35" s="1287"/>
      <c r="F35" s="1287"/>
      <c r="G35" s="1287"/>
      <c r="H35" s="1287"/>
      <c r="I35" s="1287"/>
      <c r="J35" s="1287"/>
      <c r="K35" s="1287"/>
      <c r="L35" s="1287"/>
      <c r="M35" s="1287"/>
      <c r="N35" s="1287"/>
      <c r="O35" s="1287"/>
      <c r="P35" s="1287"/>
      <c r="Q35" s="1287"/>
      <c r="R35" s="1287"/>
      <c r="S35" s="1287"/>
      <c r="T35" s="1288"/>
    </row>
    <row r="36" spans="1:20">
      <c r="A36" s="1321"/>
      <c r="B36" s="1322"/>
      <c r="C36" s="1322"/>
      <c r="D36" s="1322"/>
      <c r="E36" s="1322"/>
      <c r="F36" s="1322"/>
      <c r="G36" s="1322"/>
      <c r="H36" s="1322"/>
      <c r="I36" s="1322"/>
      <c r="J36" s="1322"/>
      <c r="K36" s="1322"/>
      <c r="L36" s="1322"/>
      <c r="M36" s="1322"/>
      <c r="N36" s="1322"/>
      <c r="O36" s="1322"/>
      <c r="P36" s="1322"/>
      <c r="Q36" s="1322"/>
      <c r="R36" s="1322"/>
      <c r="S36" s="1322"/>
      <c r="T36" s="1323"/>
    </row>
    <row r="37" spans="1:20">
      <c r="A37" s="1321"/>
      <c r="B37" s="1322"/>
      <c r="C37" s="1322"/>
      <c r="D37" s="1322"/>
      <c r="E37" s="1322"/>
      <c r="F37" s="1322"/>
      <c r="G37" s="1322"/>
      <c r="H37" s="1322"/>
      <c r="I37" s="1322"/>
      <c r="J37" s="1322"/>
      <c r="K37" s="1322"/>
      <c r="L37" s="1322"/>
      <c r="M37" s="1322"/>
      <c r="N37" s="1322"/>
      <c r="O37" s="1322"/>
      <c r="P37" s="1322"/>
      <c r="Q37" s="1322"/>
      <c r="R37" s="1322"/>
      <c r="S37" s="1322"/>
      <c r="T37" s="1323"/>
    </row>
    <row r="38" spans="1:20">
      <c r="A38" s="1321"/>
      <c r="B38" s="1322"/>
      <c r="C38" s="1322"/>
      <c r="D38" s="1322"/>
      <c r="E38" s="1322"/>
      <c r="F38" s="1322"/>
      <c r="G38" s="1322"/>
      <c r="H38" s="1322"/>
      <c r="I38" s="1322"/>
      <c r="J38" s="1322"/>
      <c r="K38" s="1322"/>
      <c r="L38" s="1322"/>
      <c r="M38" s="1322"/>
      <c r="N38" s="1322"/>
      <c r="O38" s="1322"/>
      <c r="P38" s="1322"/>
      <c r="Q38" s="1322"/>
      <c r="R38" s="1322"/>
      <c r="S38" s="1322"/>
      <c r="T38" s="1323"/>
    </row>
    <row r="39" spans="1:20">
      <c r="A39" s="1321"/>
      <c r="B39" s="1322"/>
      <c r="C39" s="1322"/>
      <c r="D39" s="1322"/>
      <c r="E39" s="1322"/>
      <c r="F39" s="1322"/>
      <c r="G39" s="1322"/>
      <c r="H39" s="1322"/>
      <c r="I39" s="1322"/>
      <c r="J39" s="1322"/>
      <c r="K39" s="1322"/>
      <c r="L39" s="1322"/>
      <c r="M39" s="1322"/>
      <c r="N39" s="1322"/>
      <c r="O39" s="1322"/>
      <c r="P39" s="1322"/>
      <c r="Q39" s="1322"/>
      <c r="R39" s="1322"/>
      <c r="S39" s="1322"/>
      <c r="T39" s="1323"/>
    </row>
    <row r="40" spans="1:20">
      <c r="A40" s="1321"/>
      <c r="B40" s="1322"/>
      <c r="C40" s="1322"/>
      <c r="D40" s="1322"/>
      <c r="E40" s="1322"/>
      <c r="F40" s="1322"/>
      <c r="G40" s="1322"/>
      <c r="H40" s="1322"/>
      <c r="I40" s="1322"/>
      <c r="J40" s="1322"/>
      <c r="K40" s="1322"/>
      <c r="L40" s="1322"/>
      <c r="M40" s="1322"/>
      <c r="N40" s="1322"/>
      <c r="O40" s="1322"/>
      <c r="P40" s="1322"/>
      <c r="Q40" s="1322"/>
      <c r="R40" s="1322"/>
      <c r="S40" s="1322"/>
      <c r="T40" s="1323"/>
    </row>
    <row r="41" spans="1:20">
      <c r="A41" s="1324"/>
      <c r="B41" s="1325"/>
      <c r="C41" s="1325"/>
      <c r="D41" s="1325"/>
      <c r="E41" s="1325"/>
      <c r="F41" s="1325"/>
      <c r="G41" s="1325"/>
      <c r="H41" s="1325"/>
      <c r="I41" s="1325"/>
      <c r="J41" s="1325"/>
      <c r="K41" s="1325"/>
      <c r="L41" s="1325"/>
      <c r="M41" s="1325"/>
      <c r="N41" s="1325"/>
      <c r="O41" s="1325"/>
      <c r="P41" s="1325"/>
      <c r="Q41" s="1325"/>
      <c r="R41" s="1325"/>
      <c r="S41" s="1325"/>
      <c r="T41" s="1326"/>
    </row>
    <row r="42" spans="1:20">
      <c r="A42" s="276"/>
    </row>
    <row r="43" spans="1:20">
      <c r="A43" s="276"/>
    </row>
    <row r="44" spans="1:20">
      <c r="A44" s="276"/>
    </row>
    <row r="45" spans="1:20">
      <c r="A45" s="276"/>
    </row>
    <row r="46" spans="1:20">
      <c r="A46" s="276"/>
    </row>
    <row r="47" spans="1:20">
      <c r="A47" s="276"/>
    </row>
    <row r="48" spans="1:20">
      <c r="A48" s="276"/>
    </row>
    <row r="49" s="276" customFormat="1"/>
    <row r="50" s="276" customFormat="1"/>
    <row r="51" s="276" customFormat="1"/>
    <row r="52" s="276" customFormat="1"/>
    <row r="53" s="276" customFormat="1"/>
    <row r="54" s="276" customFormat="1"/>
    <row r="55" s="276" customFormat="1"/>
    <row r="56" s="276" customFormat="1"/>
    <row r="57" s="276" customFormat="1"/>
    <row r="58" s="276" customFormat="1"/>
    <row r="59" s="276" customFormat="1"/>
    <row r="60" s="276" customFormat="1"/>
    <row r="61" s="276" customFormat="1"/>
    <row r="62" s="276" customFormat="1"/>
    <row r="63" s="276" customFormat="1"/>
    <row r="64" s="276" customFormat="1"/>
    <row r="65" s="276" customFormat="1"/>
    <row r="66" s="276" customFormat="1"/>
    <row r="67" s="276" customFormat="1"/>
    <row r="68" s="276" customFormat="1"/>
    <row r="69" s="276" customFormat="1"/>
    <row r="70" s="276" customFormat="1"/>
    <row r="71" s="276" customFormat="1"/>
    <row r="72" s="276" customFormat="1"/>
    <row r="73" s="276" customFormat="1"/>
    <row r="74" s="276" customFormat="1"/>
    <row r="75" s="276" customFormat="1"/>
    <row r="76" s="276" customFormat="1"/>
    <row r="77" s="276" customFormat="1"/>
    <row r="78" s="276" customFormat="1"/>
    <row r="79" s="276" customFormat="1"/>
    <row r="80" s="276" customFormat="1"/>
    <row r="81" s="276" customFormat="1"/>
    <row r="82" s="276" customFormat="1"/>
    <row r="83" s="276" customFormat="1"/>
    <row r="84" s="276" customFormat="1"/>
    <row r="85" s="276" customFormat="1"/>
    <row r="86" s="276" customFormat="1"/>
    <row r="87" s="276" customFormat="1"/>
    <row r="88" s="276" customFormat="1"/>
    <row r="89" s="276" customFormat="1"/>
    <row r="90" s="276" customFormat="1"/>
    <row r="91" s="276" customFormat="1"/>
    <row r="92" s="276" customFormat="1"/>
    <row r="93" s="276" customFormat="1"/>
    <row r="94" s="276" customFormat="1"/>
    <row r="95" s="276" customFormat="1"/>
    <row r="96" s="276" customFormat="1"/>
    <row r="97" s="276" customFormat="1"/>
    <row r="98" s="276" customFormat="1"/>
    <row r="99" s="276" customFormat="1"/>
    <row r="100" s="276" customFormat="1"/>
    <row r="101" s="276" customFormat="1"/>
    <row r="102" s="276" customFormat="1"/>
    <row r="103" s="276" customFormat="1"/>
    <row r="104" s="276" customFormat="1"/>
    <row r="105" s="276" customFormat="1"/>
    <row r="106" s="276" customFormat="1"/>
    <row r="107" s="276" customFormat="1"/>
    <row r="108" s="276" customFormat="1"/>
    <row r="109" s="276" customFormat="1"/>
    <row r="110" s="276" customFormat="1"/>
    <row r="111" s="276" customFormat="1"/>
    <row r="112" s="276" customFormat="1"/>
    <row r="113" s="276" customFormat="1"/>
    <row r="114" s="276" customFormat="1"/>
    <row r="115" s="276" customFormat="1"/>
    <row r="116" s="276" customFormat="1"/>
    <row r="117" s="276" customFormat="1"/>
    <row r="118" s="276" customFormat="1"/>
    <row r="119" s="276" customFormat="1"/>
    <row r="120" s="276" customFormat="1"/>
    <row r="121" s="276" customFormat="1"/>
    <row r="122" s="276" customFormat="1"/>
    <row r="123" s="276" customFormat="1"/>
    <row r="124" s="276" customFormat="1"/>
    <row r="125" s="276" customFormat="1"/>
    <row r="126" s="276" customFormat="1"/>
    <row r="127" s="276" customFormat="1"/>
    <row r="128" s="276" customFormat="1"/>
    <row r="129" s="276" customFormat="1"/>
    <row r="130" s="276" customFormat="1"/>
    <row r="131" s="276" customFormat="1"/>
    <row r="132" s="276" customFormat="1"/>
    <row r="133" s="276" customFormat="1"/>
    <row r="134" s="276" customFormat="1"/>
    <row r="135" s="276" customFormat="1"/>
    <row r="136" s="276" customFormat="1"/>
    <row r="137" s="276" customFormat="1"/>
    <row r="138" s="276" customFormat="1"/>
    <row r="139" s="276" customFormat="1"/>
    <row r="140" s="276" customFormat="1"/>
    <row r="141" s="276" customFormat="1"/>
    <row r="142" s="276" customFormat="1"/>
    <row r="143" s="276" customFormat="1"/>
    <row r="144" s="276" customFormat="1"/>
    <row r="145" s="276" customFormat="1"/>
    <row r="146" s="276" customFormat="1"/>
    <row r="147" s="276" customFormat="1"/>
    <row r="148" s="276" customFormat="1"/>
    <row r="149" s="276" customFormat="1"/>
    <row r="150" s="276" customFormat="1"/>
    <row r="151" s="276" customFormat="1"/>
    <row r="152" s="276" customFormat="1"/>
    <row r="153" s="276" customFormat="1"/>
    <row r="154" s="276" customFormat="1"/>
    <row r="155" s="276" customFormat="1"/>
    <row r="156" s="276" customFormat="1"/>
    <row r="157" s="276" customFormat="1"/>
    <row r="158" s="276" customFormat="1"/>
    <row r="159" s="276" customFormat="1"/>
    <row r="160" s="276" customFormat="1"/>
    <row r="161" s="276" customFormat="1"/>
    <row r="162" s="276" customFormat="1"/>
    <row r="163" s="276" customFormat="1"/>
    <row r="164" s="276" customFormat="1"/>
    <row r="165" s="276" customFormat="1"/>
    <row r="166" s="276" customFormat="1"/>
    <row r="167" s="276" customFormat="1"/>
    <row r="168" s="276" customFormat="1"/>
    <row r="169" s="276" customFormat="1"/>
    <row r="170" s="276" customFormat="1"/>
    <row r="171" s="276" customFormat="1"/>
    <row r="172" s="276" customFormat="1"/>
    <row r="173" s="276" customFormat="1"/>
    <row r="174" s="276" customFormat="1"/>
    <row r="175" s="276" customFormat="1"/>
    <row r="176" s="276" customFormat="1"/>
    <row r="177" s="276" customFormat="1"/>
    <row r="178" s="276" customFormat="1"/>
    <row r="179" s="276" customFormat="1"/>
    <row r="180" s="276" customFormat="1"/>
    <row r="181" s="276" customFormat="1"/>
    <row r="182" s="276" customFormat="1"/>
    <row r="183" s="276" customFormat="1"/>
    <row r="184" s="276" customFormat="1"/>
    <row r="185" s="276" customFormat="1"/>
    <row r="186" s="276" customFormat="1"/>
    <row r="187" s="276" customFormat="1"/>
    <row r="188" s="276" customFormat="1"/>
    <row r="189" s="276" customFormat="1"/>
    <row r="190" s="276" customFormat="1"/>
    <row r="191" s="276" customFormat="1"/>
    <row r="192" s="276" customFormat="1"/>
    <row r="193" s="276" customFormat="1"/>
    <row r="194" s="276" customFormat="1"/>
    <row r="195" s="276" customFormat="1"/>
    <row r="196" s="276" customFormat="1"/>
    <row r="197" s="276" customFormat="1"/>
    <row r="198" s="276" customFormat="1"/>
    <row r="199" s="276" customFormat="1"/>
    <row r="200" s="276" customFormat="1"/>
    <row r="201" s="276" customFormat="1"/>
    <row r="202" s="276" customFormat="1"/>
    <row r="203" s="276" customFormat="1"/>
    <row r="204" s="276" customFormat="1"/>
    <row r="205" s="276" customFormat="1"/>
    <row r="206" s="276" customFormat="1"/>
    <row r="207" s="276" customFormat="1"/>
    <row r="208" s="276" customFormat="1"/>
    <row r="209" s="276" customFormat="1"/>
    <row r="210" s="276" customFormat="1"/>
    <row r="211" s="276" customFormat="1"/>
    <row r="212" s="276" customFormat="1"/>
    <row r="213" s="276" customFormat="1"/>
    <row r="214" s="276" customFormat="1"/>
    <row r="215" s="276" customFormat="1"/>
    <row r="216" s="276" customFormat="1"/>
    <row r="217" s="276" customFormat="1"/>
    <row r="218" s="276" customFormat="1"/>
    <row r="219" s="276" customFormat="1"/>
    <row r="220" s="276" customFormat="1"/>
    <row r="221" s="276" customFormat="1"/>
    <row r="222" s="276" customFormat="1"/>
    <row r="223" s="276" customFormat="1"/>
    <row r="224" s="276" customFormat="1"/>
    <row r="225" s="276" customFormat="1"/>
    <row r="226" s="276" customFormat="1"/>
    <row r="227" s="276" customFormat="1"/>
    <row r="228" s="276" customFormat="1"/>
    <row r="229" s="276" customFormat="1"/>
    <row r="230" s="276" customFormat="1"/>
    <row r="231" s="276" customFormat="1"/>
    <row r="232" s="276" customFormat="1"/>
    <row r="233" s="276" customFormat="1"/>
    <row r="234" s="276" customFormat="1"/>
    <row r="235" s="276" customFormat="1"/>
    <row r="236" s="276" customFormat="1"/>
    <row r="237" s="276" customFormat="1"/>
    <row r="238" s="276" customFormat="1"/>
    <row r="239" s="276" customFormat="1"/>
    <row r="240" s="276" customFormat="1"/>
    <row r="241" s="276" customFormat="1"/>
    <row r="242" s="276" customFormat="1"/>
    <row r="243" s="276" customFormat="1"/>
    <row r="244" s="276" customFormat="1"/>
    <row r="245" s="276" customFormat="1"/>
    <row r="246" s="276" customFormat="1"/>
    <row r="247" s="276" customFormat="1"/>
    <row r="248" s="276" customFormat="1"/>
    <row r="249" s="276" customFormat="1"/>
    <row r="250" s="276" customFormat="1"/>
    <row r="251" s="276" customFormat="1"/>
    <row r="252" s="276" customFormat="1"/>
    <row r="253" s="276" customFormat="1"/>
    <row r="254" s="276" customFormat="1"/>
    <row r="255" s="276" customFormat="1"/>
    <row r="256" s="276" customFormat="1"/>
    <row r="257" s="276" customFormat="1"/>
    <row r="258" s="276" customFormat="1"/>
    <row r="259" s="276" customFormat="1"/>
    <row r="260" s="276" customFormat="1"/>
    <row r="261" s="276" customFormat="1"/>
    <row r="262" s="276" customFormat="1"/>
    <row r="263" s="276" customFormat="1"/>
    <row r="264" s="276" customFormat="1"/>
    <row r="265" s="276" customFormat="1"/>
    <row r="266" s="276" customFormat="1"/>
    <row r="267" s="276" customFormat="1"/>
    <row r="268" s="276" customFormat="1"/>
    <row r="269" s="276" customFormat="1"/>
    <row r="270" s="276" customFormat="1"/>
    <row r="271" s="276" customFormat="1"/>
    <row r="272" s="276" customFormat="1"/>
    <row r="273" s="276" customFormat="1"/>
    <row r="274" s="276" customFormat="1"/>
    <row r="275" s="276" customFormat="1"/>
    <row r="276" s="276" customFormat="1"/>
    <row r="277" s="276" customFormat="1"/>
    <row r="278" s="276" customFormat="1"/>
    <row r="279" s="276" customFormat="1"/>
    <row r="280" s="276" customFormat="1"/>
    <row r="281" s="276" customFormat="1"/>
    <row r="282" s="276" customFormat="1"/>
    <row r="283" s="276" customFormat="1"/>
    <row r="284" s="276" customFormat="1"/>
    <row r="285" s="276" customFormat="1"/>
    <row r="286" s="276" customFormat="1"/>
    <row r="287" s="276" customFormat="1"/>
    <row r="288" s="276" customFormat="1"/>
    <row r="289" s="276" customFormat="1"/>
    <row r="290" s="276" customFormat="1"/>
    <row r="291" s="276" customFormat="1"/>
    <row r="292" s="276" customFormat="1"/>
    <row r="293" s="276" customFormat="1"/>
    <row r="294" s="276" customFormat="1"/>
    <row r="295" s="276" customFormat="1"/>
    <row r="296" s="276" customFormat="1"/>
    <row r="297" s="276" customFormat="1"/>
    <row r="298" s="276" customFormat="1"/>
    <row r="299" s="276" customFormat="1"/>
    <row r="300" s="276" customFormat="1"/>
    <row r="301" s="276" customFormat="1"/>
    <row r="302" s="276" customFormat="1"/>
    <row r="303" s="276" customFormat="1"/>
    <row r="304" s="276" customFormat="1"/>
    <row r="305" s="276" customFormat="1"/>
    <row r="306" s="276" customFormat="1"/>
    <row r="307" s="276" customFormat="1"/>
    <row r="308" s="276" customFormat="1"/>
    <row r="309" s="276" customFormat="1"/>
    <row r="310" s="276" customFormat="1"/>
    <row r="311" s="276" customFormat="1"/>
    <row r="312" s="276" customFormat="1"/>
    <row r="313" s="276" customFormat="1"/>
    <row r="314" s="276" customFormat="1"/>
    <row r="315" s="276" customFormat="1"/>
    <row r="316" s="276" customFormat="1"/>
    <row r="317" s="276" customFormat="1"/>
    <row r="318" s="276" customFormat="1"/>
    <row r="319" s="276" customFormat="1"/>
    <row r="320" s="276" customFormat="1"/>
    <row r="321" s="276" customFormat="1"/>
    <row r="322" s="276" customFormat="1"/>
    <row r="323" s="276" customFormat="1"/>
    <row r="324" s="276" customFormat="1"/>
    <row r="325" s="276" customFormat="1"/>
    <row r="326" s="276" customFormat="1"/>
    <row r="327" s="276" customFormat="1"/>
    <row r="328" s="276" customFormat="1"/>
    <row r="329" s="276" customFormat="1"/>
    <row r="330" s="276" customFormat="1"/>
    <row r="331" s="276" customFormat="1"/>
    <row r="332" s="276" customFormat="1"/>
    <row r="333" s="276" customFormat="1"/>
    <row r="334" s="276" customFormat="1"/>
    <row r="335" s="276" customFormat="1"/>
    <row r="336" s="276" customFormat="1"/>
    <row r="337" s="276" customFormat="1"/>
    <row r="338" s="276" customFormat="1"/>
    <row r="339" s="276" customFormat="1"/>
    <row r="340" s="276" customFormat="1"/>
    <row r="341" s="276" customFormat="1"/>
    <row r="342" s="276" customFormat="1"/>
    <row r="343" s="276" customFormat="1"/>
    <row r="344" s="276" customFormat="1"/>
    <row r="345" s="276" customFormat="1"/>
    <row r="346" s="276" customFormat="1"/>
    <row r="347" s="276" customFormat="1"/>
    <row r="348" s="276" customFormat="1"/>
    <row r="349" s="276" customFormat="1"/>
    <row r="350" s="276" customFormat="1"/>
    <row r="351" s="276" customFormat="1"/>
    <row r="352" s="276" customFormat="1"/>
    <row r="353" s="276" customFormat="1"/>
    <row r="354" s="276" customFormat="1"/>
    <row r="355" s="276" customFormat="1"/>
    <row r="356" s="276" customFormat="1"/>
    <row r="357" s="276" customFormat="1"/>
    <row r="358" s="276" customFormat="1"/>
    <row r="359" s="276" customFormat="1"/>
    <row r="360" s="276" customFormat="1"/>
    <row r="361" s="276" customFormat="1"/>
    <row r="362" s="276" customFormat="1"/>
    <row r="363" s="276" customFormat="1"/>
    <row r="364" s="276" customFormat="1"/>
    <row r="365" s="276" customFormat="1"/>
    <row r="366" s="276" customFormat="1"/>
    <row r="367" s="276" customFormat="1"/>
    <row r="368" s="276" customFormat="1"/>
    <row r="369" s="276" customFormat="1"/>
    <row r="370" s="276" customFormat="1"/>
    <row r="371" s="276" customFormat="1"/>
    <row r="372" s="276" customFormat="1"/>
    <row r="373" s="276" customFormat="1"/>
    <row r="374" s="276" customFormat="1"/>
    <row r="375" s="276" customFormat="1"/>
    <row r="376" s="276" customFormat="1"/>
    <row r="377" s="276" customFormat="1"/>
    <row r="378" s="276" customFormat="1"/>
    <row r="379" s="276" customFormat="1"/>
    <row r="380" s="276" customFormat="1"/>
    <row r="381" s="276" customFormat="1"/>
    <row r="382" s="276" customFormat="1"/>
    <row r="383" s="276" customFormat="1"/>
    <row r="384" s="276" customFormat="1"/>
    <row r="385" s="276" customFormat="1"/>
    <row r="386" s="276" customFormat="1"/>
    <row r="387" s="276" customFormat="1"/>
    <row r="388" s="276" customFormat="1"/>
    <row r="389" s="276" customFormat="1"/>
    <row r="390" s="276" customFormat="1"/>
    <row r="391" s="276" customFormat="1"/>
    <row r="392" s="276" customFormat="1"/>
    <row r="393" s="276" customFormat="1"/>
    <row r="394" s="276" customFormat="1"/>
    <row r="395" s="276" customFormat="1"/>
    <row r="396" s="276" customFormat="1"/>
    <row r="397" s="276" customFormat="1"/>
    <row r="398" s="276" customFormat="1"/>
    <row r="399" s="276" customFormat="1"/>
    <row r="400" s="276" customFormat="1"/>
    <row r="401" s="276" customFormat="1"/>
    <row r="402" s="276" customFormat="1"/>
    <row r="403" s="276" customFormat="1"/>
    <row r="404" s="276" customFormat="1"/>
    <row r="405" s="276" customFormat="1"/>
    <row r="406" s="276" customFormat="1"/>
    <row r="407" s="276" customFormat="1"/>
    <row r="408" s="276" customFormat="1"/>
    <row r="409" s="276" customFormat="1"/>
    <row r="410" s="276" customFormat="1"/>
    <row r="411" s="276" customFormat="1"/>
    <row r="412" s="276" customFormat="1"/>
    <row r="413" s="276" customFormat="1"/>
    <row r="414" s="276" customFormat="1"/>
    <row r="415" s="276" customFormat="1"/>
    <row r="416" s="276" customFormat="1"/>
    <row r="417" s="276" customFormat="1"/>
    <row r="418" s="276" customFormat="1"/>
    <row r="419" s="276" customFormat="1"/>
    <row r="420" s="276" customFormat="1"/>
    <row r="421" s="276" customFormat="1"/>
    <row r="422" s="276" customFormat="1"/>
    <row r="423" s="276" customFormat="1"/>
    <row r="424" s="276" customFormat="1"/>
    <row r="425" s="276" customFormat="1"/>
    <row r="426" s="276" customFormat="1"/>
    <row r="427" s="276" customFormat="1"/>
    <row r="428" s="276" customFormat="1"/>
    <row r="429" s="276" customFormat="1"/>
    <row r="430" s="276" customFormat="1"/>
    <row r="431" s="276" customFormat="1"/>
    <row r="432" s="276" customFormat="1"/>
    <row r="433" s="276" customFormat="1"/>
    <row r="434" s="276" customFormat="1"/>
    <row r="435" s="276" customFormat="1"/>
    <row r="436" s="276" customFormat="1"/>
    <row r="437" s="276" customFormat="1"/>
    <row r="438" s="276" customFormat="1"/>
    <row r="439" s="276" customFormat="1"/>
    <row r="440" s="276" customFormat="1"/>
    <row r="441" s="276" customFormat="1"/>
    <row r="442" s="276" customFormat="1"/>
    <row r="443" s="276" customFormat="1"/>
    <row r="444" s="276" customFormat="1"/>
    <row r="445" s="276" customFormat="1"/>
    <row r="446" s="276" customFormat="1"/>
    <row r="447" s="276" customFormat="1"/>
    <row r="448" s="276" customFormat="1"/>
    <row r="449" s="276" customFormat="1"/>
    <row r="450" s="276" customFormat="1"/>
    <row r="451" s="276" customFormat="1"/>
    <row r="452" s="276" customFormat="1"/>
    <row r="453" s="276" customFormat="1"/>
    <row r="454" s="276" customFormat="1"/>
    <row r="455" s="276" customFormat="1"/>
    <row r="456" s="276" customFormat="1"/>
    <row r="457" s="276" customFormat="1"/>
    <row r="458" s="276" customFormat="1"/>
    <row r="459" s="276" customFormat="1"/>
    <row r="460" s="276" customFormat="1"/>
    <row r="461" s="276" customFormat="1"/>
    <row r="462" s="276" customFormat="1"/>
    <row r="463" s="276" customFormat="1"/>
    <row r="464" s="276" customFormat="1"/>
    <row r="465" s="276" customFormat="1"/>
    <row r="466" s="276" customFormat="1"/>
    <row r="467" s="276" customFormat="1"/>
    <row r="468" s="276" customFormat="1"/>
    <row r="469" s="276" customFormat="1"/>
    <row r="470" s="276" customFormat="1"/>
    <row r="471" s="276" customFormat="1"/>
    <row r="472" s="276" customFormat="1"/>
    <row r="473" s="276" customFormat="1"/>
    <row r="474" s="276" customFormat="1"/>
    <row r="475" s="276" customFormat="1"/>
    <row r="476" s="276" customFormat="1"/>
    <row r="477" s="276" customFormat="1"/>
    <row r="478" s="276" customFormat="1"/>
    <row r="479" s="276" customFormat="1"/>
    <row r="480" s="276" customFormat="1"/>
    <row r="481" s="276" customFormat="1"/>
    <row r="482" s="276" customFormat="1"/>
    <row r="483" s="276" customFormat="1"/>
    <row r="484" s="276" customFormat="1"/>
    <row r="485" s="276" customFormat="1"/>
    <row r="486" s="276" customFormat="1"/>
    <row r="487" s="276" customFormat="1"/>
    <row r="488" s="276" customFormat="1"/>
    <row r="489" s="276" customFormat="1"/>
    <row r="490" s="276" customFormat="1"/>
    <row r="491" s="276" customFormat="1"/>
    <row r="492" s="276" customFormat="1"/>
    <row r="493" s="276" customFormat="1"/>
    <row r="494" s="276" customFormat="1"/>
    <row r="495" s="276" customFormat="1"/>
    <row r="496" s="276" customFormat="1"/>
    <row r="497" s="276" customFormat="1"/>
    <row r="498" s="276" customFormat="1"/>
    <row r="499" s="276" customFormat="1"/>
    <row r="500" s="276" customFormat="1"/>
    <row r="501" s="276" customFormat="1"/>
    <row r="502" s="276" customFormat="1"/>
    <row r="503" s="276" customFormat="1"/>
    <row r="504" s="276" customFormat="1"/>
    <row r="505" s="276" customFormat="1"/>
    <row r="506" s="276" customFormat="1"/>
    <row r="507" s="276" customFormat="1"/>
    <row r="508" s="276" customFormat="1"/>
    <row r="509" s="276" customFormat="1"/>
    <row r="510" s="276" customFormat="1"/>
    <row r="511" s="276" customFormat="1"/>
    <row r="512" s="276" customFormat="1"/>
    <row r="513" s="276" customFormat="1"/>
    <row r="514" s="276" customFormat="1"/>
    <row r="515" s="276" customFormat="1"/>
    <row r="516" s="276" customFormat="1"/>
    <row r="517" s="276" customFormat="1"/>
    <row r="518" s="276" customFormat="1"/>
    <row r="519" s="276" customFormat="1"/>
    <row r="520" s="276" customFormat="1"/>
    <row r="521" s="276" customFormat="1"/>
    <row r="522" s="276" customFormat="1"/>
    <row r="523" s="276" customFormat="1"/>
    <row r="524" s="276" customFormat="1"/>
    <row r="525" s="276" customFormat="1"/>
    <row r="526" s="276" customFormat="1"/>
    <row r="527" s="276" customFormat="1"/>
    <row r="528" s="276" customFormat="1"/>
    <row r="529" s="276" customFormat="1"/>
    <row r="530" s="276" customFormat="1"/>
    <row r="531" s="276" customFormat="1"/>
    <row r="532" s="276" customFormat="1"/>
    <row r="533" s="276" customFormat="1"/>
    <row r="534" s="276" customFormat="1"/>
    <row r="535" s="276" customFormat="1"/>
    <row r="536" s="276" customFormat="1"/>
    <row r="537" s="276" customFormat="1"/>
    <row r="538" s="276" customFormat="1"/>
    <row r="539" s="276" customFormat="1"/>
    <row r="540" s="276" customFormat="1"/>
    <row r="541" s="276" customFormat="1"/>
    <row r="542" s="276" customFormat="1"/>
    <row r="543" s="276" customFormat="1"/>
    <row r="544" s="276" customFormat="1"/>
    <row r="545" s="276" customFormat="1"/>
    <row r="546" s="276" customFormat="1"/>
    <row r="547" s="276" customFormat="1"/>
    <row r="548" s="276" customFormat="1"/>
    <row r="549" s="276" customFormat="1"/>
    <row r="550" s="276" customFormat="1"/>
    <row r="551" s="276" customFormat="1"/>
    <row r="552" s="276" customFormat="1"/>
    <row r="553" s="276" customFormat="1"/>
    <row r="554" s="276" customFormat="1"/>
    <row r="555" s="276" customFormat="1"/>
    <row r="556" s="276" customFormat="1"/>
    <row r="557" s="276" customFormat="1"/>
    <row r="558" s="276" customFormat="1"/>
    <row r="559" s="276" customFormat="1"/>
    <row r="560" s="276" customFormat="1"/>
    <row r="561" s="276" customFormat="1"/>
    <row r="562" s="276" customFormat="1"/>
    <row r="563" s="276" customFormat="1"/>
    <row r="564" s="276" customFormat="1"/>
    <row r="565" s="276" customFormat="1"/>
    <row r="566" s="276" customFormat="1"/>
    <row r="567" s="276" customFormat="1"/>
    <row r="568" s="276" customFormat="1"/>
    <row r="569" s="276" customFormat="1"/>
    <row r="570" s="276" customFormat="1"/>
    <row r="571" s="276" customFormat="1"/>
    <row r="572" s="276" customFormat="1"/>
    <row r="573" s="276" customFormat="1"/>
    <row r="574" s="276" customFormat="1"/>
    <row r="575" s="276" customFormat="1"/>
    <row r="576" s="276" customFormat="1"/>
    <row r="577" s="276" customFormat="1"/>
    <row r="578" s="276" customFormat="1"/>
    <row r="579" s="276" customFormat="1"/>
    <row r="580" s="276" customFormat="1"/>
    <row r="581" s="276" customFormat="1"/>
    <row r="582" s="276" customFormat="1"/>
    <row r="583" s="276" customFormat="1"/>
    <row r="584" s="276" customFormat="1"/>
    <row r="585" s="276" customFormat="1"/>
    <row r="586" s="276" customFormat="1"/>
    <row r="587" s="276" customFormat="1"/>
    <row r="588" s="276" customFormat="1"/>
    <row r="589" s="276" customFormat="1"/>
    <row r="590" s="276" customFormat="1"/>
    <row r="591" s="276" customFormat="1"/>
    <row r="592" s="276" customFormat="1"/>
    <row r="593" s="276" customFormat="1"/>
    <row r="594" s="276" customFormat="1"/>
    <row r="595" s="276" customFormat="1"/>
    <row r="596" s="276" customFormat="1"/>
    <row r="597" s="276" customFormat="1"/>
    <row r="598" s="276" customFormat="1"/>
    <row r="599" s="276" customFormat="1"/>
    <row r="600" s="276" customFormat="1"/>
    <row r="601" s="276" customFormat="1"/>
    <row r="602" s="276" customFormat="1"/>
    <row r="603" s="276" customFormat="1"/>
    <row r="604" s="276" customFormat="1"/>
    <row r="605" s="276" customFormat="1"/>
    <row r="606" s="276" customFormat="1"/>
    <row r="607" s="276" customFormat="1"/>
    <row r="608" s="276" customFormat="1"/>
    <row r="609" s="276" customFormat="1"/>
    <row r="610" s="276" customFormat="1"/>
    <row r="611" s="276" customFormat="1"/>
    <row r="612" s="276" customFormat="1"/>
    <row r="613" s="276" customFormat="1"/>
    <row r="614" s="276" customFormat="1"/>
    <row r="615" s="276" customFormat="1"/>
    <row r="616" s="276" customFormat="1"/>
    <row r="617" s="276" customFormat="1"/>
    <row r="618" s="276" customFormat="1"/>
    <row r="619" s="276" customFormat="1"/>
    <row r="620" s="276" customFormat="1"/>
    <row r="621" s="276" customFormat="1"/>
    <row r="622" s="276" customFormat="1"/>
    <row r="623" s="276" customFormat="1"/>
    <row r="624" s="276" customFormat="1"/>
    <row r="625" s="276" customFormat="1"/>
    <row r="626" s="276" customFormat="1"/>
    <row r="627" s="276" customFormat="1"/>
    <row r="628" s="276" customFormat="1"/>
    <row r="629" s="276" customFormat="1"/>
    <row r="630" s="276" customFormat="1"/>
    <row r="631" s="276" customFormat="1"/>
    <row r="632" s="276" customFormat="1"/>
    <row r="633" s="276" customFormat="1"/>
    <row r="634" s="276" customFormat="1"/>
    <row r="635" s="276" customFormat="1"/>
    <row r="636" s="276" customFormat="1"/>
    <row r="637" s="276" customFormat="1"/>
    <row r="638" s="276" customFormat="1"/>
    <row r="639" s="276" customFormat="1"/>
    <row r="640" s="276" customFormat="1"/>
    <row r="641" s="276" customFormat="1"/>
    <row r="642" s="276" customFormat="1"/>
    <row r="643" s="276" customFormat="1"/>
    <row r="644" s="276" customFormat="1"/>
    <row r="645" s="276" customFormat="1"/>
    <row r="646" s="276" customFormat="1"/>
    <row r="647" s="276" customFormat="1"/>
    <row r="648" s="276" customFormat="1"/>
    <row r="649" s="276" customFormat="1"/>
    <row r="650" s="276" customFormat="1"/>
    <row r="651" s="276" customFormat="1"/>
    <row r="652" s="276" customFormat="1"/>
    <row r="653" s="276" customFormat="1"/>
    <row r="654" s="276" customFormat="1"/>
    <row r="655" s="276" customFormat="1"/>
    <row r="656" s="276" customFormat="1"/>
    <row r="657" s="276" customFormat="1"/>
    <row r="658" s="276" customFormat="1"/>
    <row r="659" s="276" customFormat="1"/>
    <row r="660" s="276" customFormat="1"/>
    <row r="661" s="276" customFormat="1"/>
    <row r="662" s="276" customFormat="1"/>
    <row r="663" s="276" customFormat="1"/>
    <row r="664" s="276" customFormat="1"/>
    <row r="665" s="276" customFormat="1"/>
    <row r="666" s="276" customFormat="1"/>
    <row r="667" s="276" customFormat="1"/>
    <row r="668" s="276" customFormat="1"/>
    <row r="669" s="276" customFormat="1"/>
    <row r="670" s="276" customFormat="1"/>
    <row r="671" s="276" customFormat="1"/>
    <row r="672" s="276" customFormat="1"/>
    <row r="673" s="276" customFormat="1"/>
    <row r="674" s="276" customFormat="1"/>
    <row r="675" s="276" customFormat="1"/>
    <row r="676" s="276" customFormat="1"/>
    <row r="677" s="276" customFormat="1"/>
    <row r="678" s="276" customFormat="1"/>
    <row r="679" s="276" customFormat="1"/>
    <row r="680" s="276" customFormat="1"/>
    <row r="681" s="276" customFormat="1"/>
    <row r="682" s="276" customFormat="1"/>
    <row r="683" s="276" customFormat="1"/>
    <row r="684" s="276" customFormat="1"/>
    <row r="685" s="276" customFormat="1"/>
    <row r="686" s="276" customFormat="1"/>
    <row r="687" s="276" customFormat="1"/>
    <row r="688" s="276" customFormat="1"/>
    <row r="689" s="276" customFormat="1"/>
    <row r="690" s="276" customFormat="1"/>
    <row r="691" s="276" customFormat="1"/>
    <row r="692" s="276" customFormat="1"/>
    <row r="693" s="276" customFormat="1"/>
    <row r="694" s="276" customFormat="1"/>
    <row r="695" s="276" customFormat="1"/>
    <row r="696" s="276" customFormat="1"/>
    <row r="697" s="276" customFormat="1"/>
    <row r="698" s="276" customFormat="1"/>
    <row r="699" s="276" customFormat="1"/>
    <row r="700" s="276" customFormat="1"/>
    <row r="701" s="276" customFormat="1"/>
    <row r="702" s="276" customFormat="1"/>
    <row r="703" s="276" customFormat="1"/>
    <row r="704" s="276" customFormat="1"/>
    <row r="705" s="276" customFormat="1"/>
    <row r="706" s="276" customFormat="1"/>
    <row r="707" s="276" customFormat="1"/>
    <row r="708" s="276" customFormat="1"/>
    <row r="709" s="276" customFormat="1"/>
    <row r="710" s="276" customFormat="1"/>
    <row r="711" s="276" customFormat="1"/>
    <row r="712" s="276" customFormat="1"/>
    <row r="713" s="276" customFormat="1"/>
    <row r="714" s="276" customFormat="1"/>
    <row r="715" s="276" customFormat="1"/>
    <row r="716" s="276" customFormat="1"/>
    <row r="717" s="276" customFormat="1"/>
    <row r="718" s="276" customFormat="1"/>
    <row r="719" s="276" customFormat="1"/>
    <row r="720" s="276" customFormat="1"/>
    <row r="721" s="276" customFormat="1"/>
    <row r="722" s="276" customFormat="1"/>
    <row r="723" s="276" customFormat="1"/>
    <row r="724" s="276" customFormat="1"/>
    <row r="725" s="276" customFormat="1"/>
    <row r="726" s="276" customFormat="1"/>
    <row r="727" s="276" customFormat="1"/>
    <row r="728" s="276" customFormat="1"/>
    <row r="729" s="276" customFormat="1"/>
    <row r="730" s="276" customFormat="1"/>
    <row r="731" s="276" customFormat="1"/>
    <row r="732" s="276" customFormat="1"/>
    <row r="733" s="276" customFormat="1"/>
    <row r="734" s="276" customFormat="1"/>
    <row r="735" s="276" customFormat="1"/>
    <row r="736" s="276" customFormat="1"/>
    <row r="737" s="276" customFormat="1"/>
    <row r="738" s="276" customFormat="1"/>
    <row r="739" s="276" customFormat="1"/>
    <row r="740" s="276" customFormat="1"/>
    <row r="741" s="276" customFormat="1"/>
    <row r="742" s="276" customFormat="1"/>
    <row r="743" s="276" customFormat="1"/>
    <row r="744" s="276" customFormat="1"/>
    <row r="745" s="276" customFormat="1"/>
    <row r="746" s="276" customFormat="1"/>
    <row r="747" s="276" customFormat="1"/>
    <row r="748" s="276" customFormat="1"/>
    <row r="749" s="276" customFormat="1"/>
    <row r="750" s="276" customFormat="1"/>
    <row r="751" s="276" customFormat="1"/>
    <row r="752" s="276" customFormat="1"/>
    <row r="753" s="276" customFormat="1"/>
    <row r="754" s="276" customFormat="1"/>
    <row r="755" s="276" customFormat="1"/>
    <row r="756" s="276" customFormat="1"/>
    <row r="757" s="276" customFormat="1"/>
    <row r="758" s="276" customFormat="1"/>
    <row r="759" s="276" customFormat="1"/>
    <row r="760" s="276" customFormat="1"/>
    <row r="761" s="276" customFormat="1"/>
    <row r="762" s="276" customFormat="1"/>
    <row r="763" s="276" customFormat="1"/>
    <row r="764" s="276" customFormat="1"/>
    <row r="765" s="276" customFormat="1"/>
    <row r="766" s="276" customFormat="1"/>
    <row r="767" s="276" customFormat="1"/>
    <row r="768" s="276" customFormat="1"/>
    <row r="769" s="276" customFormat="1"/>
    <row r="770" s="276" customFormat="1"/>
    <row r="771" s="276" customFormat="1"/>
    <row r="772" s="276" customFormat="1"/>
    <row r="773" s="276" customFormat="1"/>
    <row r="774" s="276" customFormat="1"/>
    <row r="775" s="276" customFormat="1"/>
    <row r="776" s="276" customFormat="1"/>
    <row r="777" s="276" customFormat="1"/>
    <row r="778" s="276" customFormat="1"/>
    <row r="779" s="276" customFormat="1"/>
    <row r="780" s="276" customFormat="1"/>
    <row r="781" s="276" customFormat="1"/>
    <row r="782" s="276" customFormat="1"/>
    <row r="783" s="276" customFormat="1"/>
    <row r="784" s="276" customFormat="1"/>
    <row r="785" s="276" customFormat="1"/>
    <row r="786" s="276" customFormat="1"/>
    <row r="787" s="276" customFormat="1"/>
    <row r="788" s="276" customFormat="1"/>
    <row r="789" s="276" customFormat="1"/>
    <row r="790" s="276" customFormat="1"/>
    <row r="791" s="276" customFormat="1"/>
    <row r="792" s="276" customFormat="1"/>
    <row r="793" s="276" customFormat="1"/>
    <row r="794" s="276" customFormat="1"/>
    <row r="795" s="276" customFormat="1"/>
    <row r="796" s="276" customFormat="1"/>
    <row r="797" s="276" customFormat="1"/>
    <row r="798" s="276" customFormat="1"/>
    <row r="799" s="276" customFormat="1"/>
    <row r="800" s="276" customFormat="1"/>
    <row r="801" s="276" customFormat="1"/>
    <row r="802" s="276" customFormat="1"/>
    <row r="803" s="276" customFormat="1"/>
    <row r="804" s="276" customFormat="1"/>
    <row r="805" s="276" customFormat="1"/>
    <row r="806" s="276" customFormat="1"/>
    <row r="807" s="276" customFormat="1"/>
    <row r="808" s="276" customFormat="1"/>
    <row r="809" s="276" customFormat="1"/>
    <row r="810" s="276" customFormat="1"/>
    <row r="811" s="276" customFormat="1"/>
    <row r="812" s="276" customFormat="1"/>
    <row r="813" s="276" customFormat="1"/>
    <row r="814" s="276" customFormat="1"/>
    <row r="815" s="276" customFormat="1"/>
    <row r="816" s="276" customFormat="1"/>
    <row r="817" s="276" customFormat="1"/>
    <row r="818" s="276" customFormat="1"/>
    <row r="819" s="276" customFormat="1"/>
    <row r="820" s="276" customFormat="1"/>
    <row r="821" s="276" customFormat="1"/>
    <row r="822" s="276" customFormat="1"/>
    <row r="823" s="276" customFormat="1"/>
    <row r="824" s="276" customFormat="1"/>
    <row r="825" s="276" customFormat="1"/>
    <row r="826" s="276" customFormat="1"/>
    <row r="827" s="276" customFormat="1"/>
    <row r="828" s="276" customFormat="1"/>
    <row r="829" s="276" customFormat="1"/>
    <row r="830" s="276" customFormat="1"/>
    <row r="831" s="276" customFormat="1"/>
    <row r="832" s="276" customFormat="1"/>
    <row r="833" s="276" customFormat="1"/>
    <row r="834" s="276" customFormat="1"/>
    <row r="835" s="276" customFormat="1"/>
    <row r="836" s="276" customFormat="1"/>
    <row r="837" s="276" customFormat="1"/>
    <row r="838" s="276" customFormat="1"/>
    <row r="839" s="276" customFormat="1"/>
    <row r="840" s="276" customFormat="1"/>
    <row r="841" s="276" customFormat="1"/>
    <row r="842" s="276" customFormat="1"/>
    <row r="843" s="276" customFormat="1"/>
    <row r="844" s="276" customFormat="1"/>
    <row r="845" s="276" customFormat="1"/>
    <row r="846" s="276" customFormat="1"/>
    <row r="847" s="276" customFormat="1"/>
    <row r="848" s="276" customFormat="1"/>
    <row r="849" s="276" customFormat="1"/>
    <row r="850" s="276" customFormat="1"/>
    <row r="851" s="276" customFormat="1"/>
    <row r="852" s="276" customFormat="1"/>
    <row r="853" s="276" customFormat="1"/>
    <row r="854" s="276" customFormat="1"/>
    <row r="855" s="276" customFormat="1"/>
    <row r="856" s="276" customFormat="1"/>
    <row r="857" s="276" customFormat="1"/>
    <row r="858" s="276" customFormat="1"/>
    <row r="859" s="276" customFormat="1"/>
    <row r="860" s="276" customFormat="1"/>
    <row r="861" s="276" customFormat="1"/>
    <row r="862" s="276" customFormat="1"/>
    <row r="863" s="276" customFormat="1"/>
    <row r="864" s="276" customFormat="1"/>
    <row r="865" s="276" customFormat="1"/>
    <row r="866" s="276" customFormat="1"/>
    <row r="867" s="276" customFormat="1"/>
    <row r="868" s="276" customFormat="1"/>
    <row r="869" s="276" customFormat="1"/>
    <row r="870" s="276" customFormat="1"/>
    <row r="871" s="276" customFormat="1"/>
    <row r="872" s="276" customFormat="1"/>
    <row r="873" s="276" customFormat="1"/>
    <row r="874" s="276" customFormat="1"/>
    <row r="875" s="276" customFormat="1"/>
    <row r="876" s="276" customFormat="1"/>
    <row r="877" s="276" customFormat="1"/>
    <row r="878" s="276" customFormat="1"/>
    <row r="879" s="276" customFormat="1"/>
    <row r="880" s="276" customFormat="1"/>
    <row r="881" s="276" customFormat="1"/>
    <row r="882" s="276" customFormat="1"/>
    <row r="883" s="276" customFormat="1"/>
    <row r="884" s="276" customFormat="1"/>
    <row r="885" s="276" customFormat="1"/>
    <row r="886" s="276" customFormat="1"/>
    <row r="887" s="276" customFormat="1"/>
    <row r="888" s="276" customFormat="1"/>
    <row r="889" s="276" customFormat="1"/>
    <row r="890" s="276" customFormat="1"/>
    <row r="891" s="276" customFormat="1"/>
    <row r="892" s="276" customFormat="1"/>
    <row r="893" s="276" customFormat="1"/>
    <row r="894" s="276" customFormat="1"/>
    <row r="895" s="276" customFormat="1"/>
    <row r="896" s="276" customFormat="1"/>
    <row r="897" s="276" customFormat="1"/>
    <row r="898" s="276" customFormat="1"/>
    <row r="899" s="276" customFormat="1"/>
    <row r="900" s="276" customFormat="1"/>
    <row r="901" s="276" customFormat="1"/>
    <row r="902" s="276" customFormat="1"/>
    <row r="903" s="276" customFormat="1"/>
    <row r="904" s="276" customFormat="1"/>
    <row r="905" s="276" customFormat="1"/>
    <row r="906" s="276" customFormat="1"/>
    <row r="907" s="276" customFormat="1"/>
    <row r="908" s="276" customFormat="1"/>
    <row r="909" s="276" customFormat="1"/>
    <row r="910" s="276" customFormat="1"/>
    <row r="911" s="276" customFormat="1"/>
    <row r="912" s="276" customFormat="1"/>
    <row r="913" s="276" customFormat="1"/>
    <row r="914" s="276" customFormat="1"/>
    <row r="915" s="276" customFormat="1"/>
    <row r="916" s="276" customFormat="1"/>
    <row r="917" s="276" customFormat="1"/>
    <row r="918" s="276" customFormat="1"/>
    <row r="919" s="276" customFormat="1"/>
    <row r="920" s="276" customFormat="1"/>
    <row r="921" s="276" customFormat="1"/>
    <row r="922" s="276" customFormat="1"/>
    <row r="923" s="276" customFormat="1"/>
    <row r="924" s="276" customFormat="1"/>
    <row r="925" s="276" customFormat="1"/>
    <row r="926" s="276" customFormat="1"/>
    <row r="927" s="276" customFormat="1"/>
    <row r="928" s="276" customFormat="1"/>
    <row r="929" s="276" customFormat="1"/>
    <row r="930" s="276" customFormat="1"/>
    <row r="931" s="276" customFormat="1"/>
    <row r="932" s="276" customFormat="1"/>
    <row r="933" s="276" customFormat="1"/>
    <row r="934" s="276" customFormat="1"/>
    <row r="935" s="276" customFormat="1"/>
    <row r="936" s="276" customFormat="1"/>
    <row r="937" s="276" customFormat="1"/>
    <row r="938" s="276" customFormat="1"/>
    <row r="939" s="276" customFormat="1"/>
    <row r="940" s="276" customFormat="1"/>
    <row r="941" s="276" customFormat="1"/>
    <row r="942" s="276" customFormat="1"/>
    <row r="943" s="276" customFormat="1"/>
    <row r="944" s="276" customFormat="1"/>
    <row r="945" s="276" customFormat="1"/>
    <row r="946" s="276" customFormat="1"/>
    <row r="947" s="276" customFormat="1"/>
    <row r="948" s="276" customFormat="1"/>
    <row r="949" s="276" customFormat="1"/>
    <row r="950" s="276" customFormat="1"/>
    <row r="951" s="276" customFormat="1"/>
    <row r="952" s="276" customFormat="1"/>
    <row r="953" s="276" customFormat="1"/>
    <row r="954" s="276" customFormat="1"/>
    <row r="955" s="276" customFormat="1"/>
    <row r="956" s="276" customFormat="1"/>
    <row r="957" s="276" customFormat="1"/>
    <row r="958" s="276" customFormat="1"/>
    <row r="959" s="276" customFormat="1"/>
    <row r="960" s="276" customFormat="1"/>
    <row r="961" s="276" customFormat="1"/>
    <row r="962" s="276" customFormat="1"/>
    <row r="963" s="276" customFormat="1"/>
    <row r="964" s="276" customFormat="1"/>
    <row r="965" s="276" customFormat="1"/>
    <row r="966" s="276" customFormat="1"/>
    <row r="967" s="276" customFormat="1"/>
    <row r="968" s="276" customFormat="1"/>
    <row r="969" s="276" customFormat="1"/>
    <row r="970" s="276" customFormat="1"/>
    <row r="971" s="276" customFormat="1"/>
    <row r="972" s="276" customFormat="1"/>
    <row r="973" s="276" customFormat="1"/>
    <row r="974" s="276" customFormat="1"/>
    <row r="975" s="276" customFormat="1"/>
    <row r="976" s="276" customFormat="1"/>
    <row r="977" s="276" customFormat="1"/>
    <row r="978" s="276" customFormat="1"/>
    <row r="979" s="276" customFormat="1"/>
    <row r="980" s="276" customFormat="1"/>
    <row r="981" s="276" customFormat="1"/>
    <row r="982" s="276" customFormat="1"/>
    <row r="983" s="276" customFormat="1"/>
    <row r="984" s="276" customFormat="1"/>
    <row r="985" s="276" customFormat="1"/>
    <row r="986" s="276" customFormat="1"/>
    <row r="987" s="276" customFormat="1"/>
    <row r="988" s="276" customFormat="1"/>
    <row r="989" s="276" customFormat="1"/>
    <row r="990" s="276" customFormat="1"/>
    <row r="991" s="276" customFormat="1"/>
    <row r="992" s="276" customFormat="1"/>
    <row r="993" s="276" customFormat="1"/>
    <row r="994" s="276" customFormat="1"/>
    <row r="995" s="276" customFormat="1"/>
    <row r="996" s="276" customFormat="1"/>
    <row r="997" s="276" customFormat="1"/>
    <row r="998" s="276" customFormat="1"/>
    <row r="999" s="276" customFormat="1"/>
    <row r="1000" s="276" customFormat="1"/>
    <row r="1001" s="276" customFormat="1"/>
    <row r="1002" s="276" customFormat="1"/>
    <row r="1003" s="276" customFormat="1"/>
    <row r="1004" s="276" customFormat="1"/>
    <row r="1005" s="276" customFormat="1"/>
    <row r="1006" s="276" customFormat="1"/>
    <row r="1007" s="276" customFormat="1"/>
    <row r="1008" s="276" customFormat="1"/>
    <row r="1009" s="276" customFormat="1"/>
    <row r="1010" s="276" customFormat="1"/>
    <row r="1011" s="276" customFormat="1"/>
    <row r="1012" s="276" customFormat="1"/>
    <row r="1013" s="276" customFormat="1"/>
    <row r="1014" s="276" customFormat="1"/>
    <row r="1015" s="276" customFormat="1"/>
    <row r="1016" s="276" customFormat="1"/>
    <row r="1017" s="276" customFormat="1"/>
    <row r="1018" s="276" customFormat="1"/>
    <row r="1019" s="276" customFormat="1"/>
    <row r="1020" s="276" customFormat="1"/>
    <row r="1021" s="276" customFormat="1"/>
    <row r="1022" s="276" customFormat="1"/>
    <row r="1023" s="276" customFormat="1"/>
    <row r="1024" s="276" customFormat="1"/>
    <row r="1025" s="276" customFormat="1"/>
    <row r="1026" s="276" customFormat="1"/>
    <row r="1027" s="276" customFormat="1"/>
    <row r="1028" s="276" customFormat="1"/>
    <row r="1029" s="276" customFormat="1"/>
    <row r="1030" s="276" customFormat="1"/>
    <row r="1031" s="276" customFormat="1"/>
    <row r="1032" s="276" customFormat="1"/>
    <row r="1033" s="276" customFormat="1"/>
    <row r="1034" s="276" customFormat="1"/>
    <row r="1035" s="276" customFormat="1"/>
    <row r="1036" s="276" customFormat="1"/>
    <row r="1037" s="276" customFormat="1"/>
    <row r="1038" s="276" customFormat="1"/>
    <row r="1039" s="276" customFormat="1"/>
    <row r="1040" s="276" customFormat="1"/>
    <row r="1041" s="276" customFormat="1"/>
    <row r="1042" s="276" customFormat="1"/>
    <row r="1043" s="276" customFormat="1"/>
    <row r="1044" s="276" customFormat="1"/>
    <row r="1045" s="276" customFormat="1"/>
    <row r="1046" s="276" customFormat="1"/>
    <row r="1047" s="276" customFormat="1"/>
    <row r="1048" s="276" customFormat="1"/>
    <row r="1049" s="276" customFormat="1"/>
    <row r="1050" s="276" customFormat="1"/>
    <row r="1051" s="276" customFormat="1"/>
    <row r="1052" s="276" customFormat="1"/>
    <row r="1053" s="276" customFormat="1"/>
    <row r="1054" s="276" customFormat="1"/>
    <row r="1055" s="276" customFormat="1"/>
    <row r="1056" s="276" customFormat="1"/>
    <row r="1057" s="276" customFormat="1"/>
    <row r="1058" s="276" customFormat="1"/>
    <row r="1059" s="276" customFormat="1"/>
    <row r="1060" s="276" customFormat="1"/>
    <row r="1061" s="276" customFormat="1"/>
    <row r="1062" s="276" customFormat="1"/>
    <row r="1063" s="276" customFormat="1"/>
    <row r="1064" s="276" customFormat="1"/>
    <row r="1065" s="276" customFormat="1"/>
    <row r="1066" s="276" customFormat="1"/>
    <row r="1067" s="276" customFormat="1"/>
    <row r="1068" s="276" customFormat="1"/>
    <row r="1069" s="276" customFormat="1"/>
    <row r="1070" s="276" customFormat="1"/>
    <row r="1071" s="276" customFormat="1"/>
    <row r="1072" s="276" customFormat="1"/>
    <row r="1073" s="276" customFormat="1"/>
    <row r="1074" s="276" customFormat="1"/>
    <row r="1075" s="276" customFormat="1"/>
    <row r="1076" s="276" customFormat="1"/>
    <row r="1077" s="276" customFormat="1"/>
    <row r="1078" s="276" customFormat="1"/>
    <row r="1079" s="276" customFormat="1"/>
    <row r="1080" s="276" customFormat="1"/>
    <row r="1081" s="276" customFormat="1"/>
    <row r="1082" s="276" customFormat="1"/>
    <row r="1083" s="276" customFormat="1"/>
    <row r="1084" s="276" customFormat="1"/>
    <row r="1085" s="276" customFormat="1"/>
    <row r="1086" s="276" customFormat="1"/>
    <row r="1087" s="276" customFormat="1"/>
    <row r="1088" s="276" customFormat="1"/>
    <row r="1089" s="276" customFormat="1"/>
    <row r="1090" s="276" customFormat="1"/>
    <row r="1091" s="276" customFormat="1"/>
    <row r="1092" s="276" customFormat="1"/>
    <row r="1093" s="276" customFormat="1"/>
    <row r="1094" s="276" customFormat="1"/>
    <row r="1095" s="276" customFormat="1"/>
    <row r="1096" s="276" customFormat="1"/>
    <row r="1097" s="276" customFormat="1"/>
    <row r="1098" s="276" customFormat="1"/>
    <row r="1099" s="276" customFormat="1"/>
    <row r="1100" s="276" customFormat="1"/>
    <row r="1101" s="276" customFormat="1"/>
    <row r="1102" s="276" customFormat="1"/>
    <row r="1103" s="276" customFormat="1"/>
    <row r="1104" s="276" customFormat="1"/>
    <row r="1105" s="276" customFormat="1"/>
    <row r="1106" s="276" customFormat="1"/>
    <row r="1107" s="276" customFormat="1"/>
    <row r="1108" s="276" customFormat="1"/>
    <row r="1109" s="276" customFormat="1"/>
    <row r="1110" s="276" customFormat="1"/>
    <row r="1111" s="276" customFormat="1"/>
    <row r="1112" s="276" customFormat="1"/>
    <row r="1113" s="276" customFormat="1"/>
    <row r="1114" s="276" customFormat="1"/>
    <row r="1115" s="276" customFormat="1"/>
    <row r="1116" s="276" customFormat="1"/>
    <row r="1117" s="276" customFormat="1"/>
    <row r="1118" s="276" customFormat="1"/>
    <row r="1119" s="276" customFormat="1"/>
    <row r="1120" s="276" customFormat="1"/>
    <row r="1121" s="276" customFormat="1"/>
    <row r="1122" s="276" customFormat="1"/>
    <row r="1123" s="276" customFormat="1"/>
    <row r="1124" s="276" customFormat="1"/>
    <row r="1125" s="276" customFormat="1"/>
    <row r="1126" s="276" customFormat="1"/>
    <row r="1127" s="276" customFormat="1"/>
    <row r="1128" s="276" customFormat="1"/>
    <row r="1129" s="276" customFormat="1"/>
    <row r="1130" s="276" customFormat="1"/>
    <row r="1131" s="276" customFormat="1"/>
    <row r="1132" s="276" customFormat="1"/>
    <row r="1133" s="276" customFormat="1"/>
    <row r="1134" s="276" customFormat="1"/>
    <row r="1135" s="276" customFormat="1"/>
    <row r="1136" s="276" customFormat="1"/>
    <row r="1137" s="276" customFormat="1"/>
    <row r="1138" s="276" customFormat="1"/>
    <row r="1139" s="276" customFormat="1"/>
    <row r="1140" s="276" customFormat="1"/>
    <row r="1141" s="276" customFormat="1"/>
    <row r="1142" s="276" customFormat="1"/>
    <row r="1143" s="276" customFormat="1"/>
    <row r="1144" s="276" customFormat="1"/>
    <row r="1145" s="276" customFormat="1"/>
    <row r="1146" s="276" customFormat="1"/>
    <row r="1147" s="276" customFormat="1"/>
    <row r="1148" s="276" customFormat="1"/>
    <row r="1149" s="276" customFormat="1"/>
    <row r="1150" s="276" customFormat="1"/>
    <row r="1151" s="276" customFormat="1"/>
    <row r="1152" s="276" customFormat="1"/>
    <row r="1153" s="276" customFormat="1"/>
    <row r="1154" s="276" customFormat="1"/>
    <row r="1155" s="276" customFormat="1"/>
    <row r="1156" s="276" customFormat="1"/>
    <row r="1157" s="276" customFormat="1"/>
    <row r="1158" s="276" customFormat="1"/>
    <row r="1159" s="276" customFormat="1"/>
    <row r="1160" s="276" customFormat="1"/>
    <row r="1161" s="276" customFormat="1"/>
    <row r="1162" s="276" customFormat="1"/>
    <row r="1163" s="276" customFormat="1"/>
    <row r="1164" s="276" customFormat="1"/>
    <row r="1165" s="276" customFormat="1"/>
    <row r="1166" s="276" customFormat="1"/>
    <row r="1167" s="276" customFormat="1"/>
    <row r="1168" s="276" customFormat="1"/>
    <row r="1169" s="276" customFormat="1"/>
    <row r="1170" s="276" customFormat="1"/>
    <row r="1171" s="276" customFormat="1"/>
    <row r="1172" s="276" customFormat="1"/>
    <row r="1173" s="276" customFormat="1"/>
    <row r="1174" s="276" customFormat="1"/>
    <row r="1175" s="276" customFormat="1"/>
    <row r="1176" s="276" customFormat="1"/>
    <row r="1177" s="276" customFormat="1"/>
    <row r="1178" s="276" customFormat="1"/>
    <row r="1179" s="276" customFormat="1"/>
    <row r="1180" s="276" customFormat="1"/>
    <row r="1181" s="276" customFormat="1"/>
    <row r="1182" s="276" customFormat="1"/>
    <row r="1183" s="276" customFormat="1"/>
    <row r="1184" s="276" customFormat="1"/>
    <row r="1185" s="276" customFormat="1"/>
    <row r="1186" s="276" customFormat="1"/>
    <row r="1187" s="276" customFormat="1"/>
    <row r="1188" s="276" customFormat="1"/>
    <row r="1189" s="276" customFormat="1"/>
    <row r="1190" s="276" customFormat="1"/>
    <row r="1191" s="276" customFormat="1"/>
    <row r="1192" s="276" customFormat="1"/>
    <row r="1193" s="276" customFormat="1"/>
    <row r="1194" s="276" customFormat="1"/>
    <row r="1195" s="276" customFormat="1"/>
    <row r="1196" s="276" customFormat="1"/>
    <row r="1197" s="276" customFormat="1"/>
    <row r="1198" s="276" customFormat="1"/>
    <row r="1199" s="276" customFormat="1"/>
    <row r="1200" s="276" customFormat="1"/>
    <row r="1201" s="276" customFormat="1"/>
    <row r="1202" s="276" customFormat="1"/>
    <row r="1203" s="276" customFormat="1"/>
    <row r="1204" s="276" customFormat="1"/>
    <row r="1205" s="276" customFormat="1"/>
    <row r="1206" s="276" customFormat="1"/>
    <row r="1207" s="276" customFormat="1"/>
    <row r="1208" s="276" customFormat="1"/>
    <row r="1209" s="276" customFormat="1"/>
    <row r="1210" s="276" customFormat="1"/>
    <row r="1211" s="276" customFormat="1"/>
    <row r="1212" s="276" customFormat="1"/>
    <row r="1213" s="276" customFormat="1"/>
    <row r="1214" s="276" customFormat="1"/>
    <row r="1215" s="276" customFormat="1"/>
    <row r="1216" s="276" customFormat="1"/>
    <row r="1217" s="276" customFormat="1"/>
    <row r="1218" s="276" customFormat="1"/>
    <row r="1219" s="276" customFormat="1"/>
    <row r="1220" s="276" customFormat="1"/>
    <row r="1221" s="276" customFormat="1"/>
    <row r="1222" s="276" customFormat="1"/>
    <row r="1223" s="276" customFormat="1"/>
    <row r="1224" s="276" customFormat="1"/>
    <row r="1225" s="276" customFormat="1"/>
    <row r="1226" s="276" customFormat="1"/>
    <row r="1227" s="276" customFormat="1"/>
    <row r="1228" s="276" customFormat="1"/>
    <row r="1229" s="276" customFormat="1"/>
    <row r="1230" s="276" customFormat="1"/>
    <row r="1231" s="276" customFormat="1"/>
    <row r="1232" s="276" customFormat="1"/>
    <row r="1233" s="276" customFormat="1"/>
    <row r="1234" s="276" customFormat="1"/>
    <row r="1235" s="276" customFormat="1"/>
    <row r="1236" s="276" customFormat="1"/>
    <row r="1237" s="276" customFormat="1"/>
    <row r="1238" s="276" customFormat="1"/>
    <row r="1239" s="276" customFormat="1"/>
    <row r="1240" s="276" customFormat="1"/>
    <row r="1241" s="276" customFormat="1"/>
    <row r="1242" s="276" customFormat="1"/>
    <row r="1243" s="276" customFormat="1"/>
    <row r="1244" s="276" customFormat="1"/>
    <row r="1245" s="276" customFormat="1"/>
    <row r="1246" s="276" customFormat="1"/>
    <row r="1247" s="276" customFormat="1"/>
    <row r="1248" s="276" customFormat="1"/>
    <row r="1249" s="276" customFormat="1"/>
    <row r="1250" s="276" customFormat="1"/>
    <row r="1251" s="276" customFormat="1"/>
    <row r="1252" s="276" customFormat="1"/>
    <row r="1253" s="276" customFormat="1"/>
    <row r="1254" s="276" customFormat="1"/>
    <row r="1255" s="276" customFormat="1"/>
    <row r="1256" s="276" customFormat="1"/>
    <row r="1257" s="276" customFormat="1"/>
    <row r="1258" s="276" customFormat="1"/>
    <row r="1259" s="276" customFormat="1"/>
    <row r="1260" s="276" customFormat="1"/>
    <row r="1261" s="276" customFormat="1"/>
    <row r="1262" s="276" customFormat="1"/>
    <row r="1263" s="276" customFormat="1"/>
    <row r="1264" s="276" customFormat="1"/>
    <row r="1265" s="276" customFormat="1"/>
    <row r="1266" s="276" customFormat="1"/>
    <row r="1267" s="276" customFormat="1"/>
    <row r="1268" s="276" customFormat="1"/>
    <row r="1269" s="276" customFormat="1"/>
    <row r="1270" s="276" customFormat="1"/>
    <row r="1271" s="276" customFormat="1"/>
    <row r="1272" s="276" customFormat="1"/>
    <row r="1273" s="276" customFormat="1"/>
    <row r="1274" s="276" customFormat="1"/>
    <row r="1275" s="276" customFormat="1"/>
    <row r="1276" s="276" customFormat="1"/>
    <row r="1277" s="276" customFormat="1"/>
    <row r="1278" s="276" customFormat="1"/>
    <row r="1279" s="276" customFormat="1"/>
    <row r="1280" s="276" customFormat="1"/>
    <row r="1281" s="276" customFormat="1"/>
    <row r="1282" s="276" customFormat="1"/>
    <row r="1283" s="276" customFormat="1"/>
    <row r="1284" s="276" customFormat="1"/>
    <row r="1285" s="276" customFormat="1"/>
    <row r="1286" s="276" customFormat="1"/>
    <row r="1287" s="276" customFormat="1"/>
    <row r="1288" s="276" customFormat="1"/>
    <row r="1289" s="276" customFormat="1"/>
    <row r="1290" s="276" customFormat="1"/>
    <row r="1291" s="276" customFormat="1"/>
    <row r="1292" s="276" customFormat="1"/>
    <row r="1293" s="276" customFormat="1"/>
    <row r="1294" s="276" customFormat="1"/>
    <row r="1295" s="276" customFormat="1"/>
    <row r="1296" s="276" customFormat="1"/>
    <row r="1297" s="276" customFormat="1"/>
    <row r="1298" s="276" customFormat="1"/>
    <row r="1299" s="276" customFormat="1"/>
    <row r="1300" s="276" customFormat="1"/>
    <row r="1301" s="276" customFormat="1"/>
    <row r="1302" s="276" customFormat="1"/>
    <row r="1303" s="276" customFormat="1"/>
    <row r="1304" s="276" customFormat="1"/>
    <row r="1305" s="276" customFormat="1"/>
    <row r="1306" s="276" customFormat="1"/>
    <row r="1307" s="276" customFormat="1"/>
    <row r="1308" s="276" customFormat="1"/>
    <row r="1309" s="276" customFormat="1"/>
    <row r="1310" s="276" customFormat="1"/>
    <row r="1311" s="276" customFormat="1"/>
    <row r="1312" s="276" customFormat="1"/>
    <row r="1313" s="276" customFormat="1"/>
    <row r="1314" s="276" customFormat="1"/>
    <row r="1315" s="276" customFormat="1"/>
    <row r="1316" s="276" customFormat="1"/>
    <row r="1317" s="276" customFormat="1"/>
    <row r="1318" s="276" customFormat="1"/>
    <row r="1319" s="276" customFormat="1"/>
    <row r="1320" s="276" customFormat="1"/>
    <row r="1321" s="276" customFormat="1"/>
    <row r="1322" s="276" customFormat="1"/>
    <row r="1323" s="276" customFormat="1"/>
    <row r="1324" s="276" customFormat="1"/>
    <row r="1325" s="276" customFormat="1"/>
    <row r="1326" s="276" customFormat="1"/>
    <row r="1327" s="276" customFormat="1"/>
    <row r="1328" s="276" customFormat="1"/>
    <row r="1329" s="276" customFormat="1"/>
    <row r="1330" s="276" customFormat="1"/>
    <row r="1331" s="276" customFormat="1"/>
    <row r="1332" s="276" customFormat="1"/>
    <row r="1333" s="276" customFormat="1"/>
    <row r="1334" s="276" customFormat="1"/>
    <row r="1335" s="276" customFormat="1"/>
    <row r="1336" s="276" customFormat="1"/>
    <row r="1337" s="276" customFormat="1"/>
    <row r="1338" s="276" customFormat="1"/>
    <row r="1339" s="276" customFormat="1"/>
    <row r="1340" s="276" customFormat="1"/>
    <row r="1341" s="276" customFormat="1"/>
    <row r="1342" s="276" customFormat="1"/>
    <row r="1343" s="276" customFormat="1"/>
    <row r="1344" s="276" customFormat="1"/>
    <row r="1345" s="276" customFormat="1"/>
    <row r="1346" s="276" customFormat="1"/>
    <row r="1347" s="276" customFormat="1"/>
    <row r="1348" s="276" customFormat="1"/>
    <row r="1349" s="276" customFormat="1"/>
    <row r="1350" s="276" customFormat="1"/>
    <row r="1351" s="276" customFormat="1"/>
    <row r="1352" s="276" customFormat="1"/>
    <row r="1353" s="276" customFormat="1"/>
    <row r="1354" s="276" customFormat="1"/>
    <row r="1355" s="276" customFormat="1"/>
    <row r="1356" s="276" customFormat="1"/>
    <row r="1357" s="276" customFormat="1"/>
    <row r="1358" s="276" customFormat="1"/>
    <row r="1359" s="276" customFormat="1"/>
    <row r="1360" s="276" customFormat="1"/>
    <row r="1361" s="276" customFormat="1"/>
    <row r="1362" s="276" customFormat="1"/>
    <row r="1363" s="276" customFormat="1"/>
    <row r="1364" s="276" customFormat="1"/>
    <row r="1365" s="276" customFormat="1"/>
    <row r="1366" s="276" customFormat="1"/>
    <row r="1367" s="276" customFormat="1"/>
    <row r="1368" s="276" customFormat="1"/>
    <row r="1369" s="276" customFormat="1"/>
    <row r="1370" s="276" customFormat="1"/>
    <row r="1371" s="276" customFormat="1"/>
    <row r="1372" s="276" customFormat="1"/>
    <row r="1373" s="276" customFormat="1"/>
    <row r="1374" s="276" customFormat="1"/>
    <row r="1375" s="276" customFormat="1"/>
    <row r="1376" s="276" customFormat="1"/>
    <row r="1377" s="276" customFormat="1"/>
    <row r="1378" s="276" customFormat="1"/>
    <row r="1379" s="276" customFormat="1"/>
    <row r="1380" s="276" customFormat="1"/>
    <row r="1381" s="276" customFormat="1"/>
    <row r="1382" s="276" customFormat="1"/>
    <row r="1383" s="276" customFormat="1"/>
    <row r="1384" s="276" customFormat="1"/>
    <row r="1385" s="276" customFormat="1"/>
    <row r="1386" s="276" customFormat="1"/>
    <row r="1387" s="276" customFormat="1"/>
    <row r="1388" s="276" customFormat="1"/>
    <row r="1389" s="276" customFormat="1"/>
    <row r="1390" s="276" customFormat="1"/>
    <row r="1391" s="276" customFormat="1"/>
    <row r="1392" s="276" customFormat="1"/>
    <row r="1393" s="276" customFormat="1"/>
    <row r="1394" s="276" customFormat="1"/>
    <row r="1395" s="276" customFormat="1"/>
    <row r="1396" s="276" customFormat="1"/>
    <row r="1397" s="276" customFormat="1"/>
    <row r="1398" s="276" customFormat="1"/>
    <row r="1399" s="276" customFormat="1"/>
    <row r="1400" s="276" customFormat="1"/>
    <row r="1401" s="276" customFormat="1"/>
    <row r="1402" s="276" customFormat="1"/>
    <row r="1403" s="276" customFormat="1"/>
    <row r="1404" s="276" customFormat="1"/>
    <row r="1405" s="276" customFormat="1"/>
    <row r="1406" s="276" customFormat="1"/>
    <row r="1407" s="276" customFormat="1"/>
    <row r="1408" s="276" customFormat="1"/>
    <row r="1409" s="276" customFormat="1"/>
    <row r="1410" s="276" customFormat="1"/>
    <row r="1411" s="276" customFormat="1"/>
    <row r="1412" s="276" customFormat="1"/>
    <row r="1413" s="276" customFormat="1"/>
    <row r="1414" s="276" customFormat="1"/>
    <row r="1415" s="276" customFormat="1"/>
    <row r="1416" s="276" customFormat="1"/>
    <row r="1417" s="276" customFormat="1"/>
    <row r="1418" s="276" customFormat="1"/>
    <row r="1419" s="276" customFormat="1"/>
    <row r="1420" s="276" customFormat="1"/>
    <row r="1421" s="276" customFormat="1"/>
    <row r="1422" s="276" customFormat="1"/>
    <row r="1423" s="276" customFormat="1"/>
    <row r="1424" s="276" customFormat="1"/>
    <row r="1425" s="276" customFormat="1"/>
    <row r="1426" s="276" customFormat="1"/>
    <row r="1427" s="276" customFormat="1"/>
    <row r="1428" s="276" customFormat="1"/>
    <row r="1429" s="276" customFormat="1"/>
    <row r="1430" s="276" customFormat="1"/>
    <row r="1431" s="276" customFormat="1"/>
    <row r="1432" s="276" customFormat="1"/>
    <row r="1433" s="276" customFormat="1"/>
    <row r="1434" s="276" customFormat="1"/>
    <row r="1435" s="276" customFormat="1"/>
    <row r="1436" s="276" customFormat="1"/>
    <row r="1437" s="276" customFormat="1"/>
    <row r="1438" s="276" customFormat="1"/>
    <row r="1439" s="276" customFormat="1"/>
    <row r="1440" s="276" customFormat="1"/>
    <row r="1441" s="276" customFormat="1"/>
    <row r="1442" s="276" customFormat="1"/>
    <row r="1443" s="276" customFormat="1"/>
    <row r="1444" s="276" customFormat="1"/>
    <row r="1445" s="276" customFormat="1"/>
    <row r="1446" s="276" customFormat="1"/>
    <row r="1447" s="276" customFormat="1"/>
    <row r="1448" s="276" customFormat="1"/>
    <row r="1449" s="276" customFormat="1"/>
    <row r="1450" s="276" customFormat="1"/>
    <row r="1451" s="276" customFormat="1"/>
    <row r="1452" s="276" customFormat="1"/>
    <row r="1453" s="276" customFormat="1"/>
    <row r="1454" s="276" customFormat="1"/>
    <row r="1455" s="276" customFormat="1"/>
    <row r="1456" s="276" customFormat="1"/>
    <row r="1457" s="276" customFormat="1"/>
    <row r="1458" s="276" customFormat="1"/>
    <row r="1459" s="276" customFormat="1"/>
    <row r="1460" s="276" customFormat="1"/>
    <row r="1461" s="276" customFormat="1"/>
    <row r="1462" s="276" customFormat="1"/>
    <row r="1463" s="276" customFormat="1"/>
    <row r="1464" s="276" customFormat="1"/>
    <row r="1465" s="276" customFormat="1"/>
    <row r="1466" s="276" customFormat="1"/>
    <row r="1467" s="276" customFormat="1"/>
    <row r="1468" s="276" customFormat="1"/>
    <row r="1469" s="276" customFormat="1"/>
    <row r="1470" s="276" customFormat="1"/>
    <row r="1471" s="276" customFormat="1"/>
    <row r="1472" s="276" customFormat="1"/>
    <row r="1473" s="276" customFormat="1"/>
    <row r="1474" s="276" customFormat="1"/>
    <row r="1475" s="276" customFormat="1"/>
    <row r="1476" s="276" customFormat="1"/>
    <row r="1477" s="276" customFormat="1"/>
    <row r="1478" s="276" customFormat="1"/>
    <row r="1479" s="276" customFormat="1"/>
    <row r="1480" s="276" customFormat="1"/>
    <row r="1481" s="276" customFormat="1"/>
    <row r="1482" s="276" customFormat="1"/>
    <row r="1483" s="276" customFormat="1"/>
    <row r="1484" s="276" customFormat="1"/>
    <row r="1485" s="276" customFormat="1"/>
    <row r="1486" s="276" customFormat="1"/>
    <row r="1487" s="276" customFormat="1"/>
    <row r="1488" s="276" customFormat="1"/>
    <row r="1489" s="276" customFormat="1"/>
    <row r="1490" s="276" customFormat="1"/>
    <row r="1491" s="276" customFormat="1"/>
    <row r="1492" s="276" customFormat="1"/>
    <row r="1493" s="276" customFormat="1"/>
    <row r="1494" s="276" customFormat="1"/>
    <row r="1495" s="276" customFormat="1"/>
    <row r="1496" s="276" customFormat="1"/>
    <row r="1497" s="276" customFormat="1"/>
    <row r="1498" s="276" customFormat="1"/>
    <row r="1499" s="276" customFormat="1"/>
    <row r="1500" s="276" customFormat="1"/>
    <row r="1501" s="276" customFormat="1"/>
    <row r="1502" s="276" customFormat="1"/>
    <row r="1503" s="276" customFormat="1"/>
    <row r="1504" s="276" customFormat="1"/>
    <row r="1505" s="276" customFormat="1"/>
    <row r="1506" s="276" customFormat="1"/>
    <row r="1507" s="276" customFormat="1"/>
    <row r="1508" s="276" customFormat="1"/>
    <row r="1509" s="276" customFormat="1"/>
    <row r="1510" s="276" customFormat="1"/>
    <row r="1511" s="276" customFormat="1"/>
    <row r="1512" s="276" customFormat="1"/>
    <row r="1513" s="276" customFormat="1"/>
    <row r="1514" s="276" customFormat="1"/>
    <row r="1515" s="276" customFormat="1"/>
    <row r="1516" s="276" customFormat="1"/>
    <row r="1517" s="276" customFormat="1"/>
    <row r="1518" s="276" customFormat="1"/>
    <row r="1519" s="276" customFormat="1"/>
    <row r="1520" s="276" customFormat="1"/>
    <row r="1521" s="276" customFormat="1"/>
    <row r="1522" s="276" customFormat="1"/>
    <row r="1523" s="276" customFormat="1"/>
    <row r="1524" s="276" customFormat="1"/>
    <row r="1525" s="276" customFormat="1"/>
    <row r="1526" s="276" customFormat="1"/>
    <row r="1527" s="276" customFormat="1"/>
    <row r="1528" s="276" customFormat="1"/>
    <row r="1529" s="276" customFormat="1"/>
    <row r="1530" s="276" customFormat="1"/>
    <row r="1531" s="276" customFormat="1"/>
    <row r="1532" s="276" customFormat="1"/>
    <row r="1533" s="276" customFormat="1"/>
    <row r="1534" s="276" customFormat="1"/>
    <row r="1535" s="276" customFormat="1"/>
    <row r="1536" s="276" customFormat="1"/>
    <row r="1537" s="276" customFormat="1"/>
    <row r="1538" s="276" customFormat="1"/>
    <row r="1539" s="276" customFormat="1"/>
    <row r="1540" s="276" customFormat="1"/>
    <row r="1541" s="276" customFormat="1"/>
    <row r="1542" s="276" customFormat="1"/>
    <row r="1543" s="276" customFormat="1"/>
    <row r="1544" s="276" customFormat="1"/>
    <row r="1545" s="276" customFormat="1"/>
    <row r="1546" s="276" customFormat="1"/>
    <row r="1547" s="276" customFormat="1"/>
    <row r="1548" s="276" customFormat="1"/>
    <row r="1549" s="276" customFormat="1"/>
    <row r="1550" s="276" customFormat="1"/>
    <row r="1551" s="276" customFormat="1"/>
    <row r="1552" s="276" customFormat="1"/>
    <row r="1553" s="276" customFormat="1"/>
    <row r="1554" s="276" customFormat="1"/>
    <row r="1555" s="276" customFormat="1"/>
    <row r="1556" s="276" customFormat="1"/>
    <row r="1557" s="276" customFormat="1"/>
    <row r="1558" s="276" customFormat="1"/>
    <row r="1559" s="276" customFormat="1"/>
    <row r="1560" s="276" customFormat="1"/>
    <row r="1561" s="276" customFormat="1"/>
    <row r="1562" s="276" customFormat="1"/>
    <row r="1563" s="276" customFormat="1"/>
    <row r="1564" s="276" customFormat="1"/>
    <row r="1565" s="276" customFormat="1"/>
    <row r="1566" s="276" customFormat="1"/>
    <row r="1567" s="276" customFormat="1"/>
    <row r="1568" s="276" customFormat="1"/>
    <row r="1569" s="276" customFormat="1"/>
    <row r="1570" s="276" customFormat="1"/>
    <row r="1571" s="276" customFormat="1"/>
    <row r="1572" s="276" customFormat="1"/>
    <row r="1573" s="276" customFormat="1"/>
    <row r="1574" s="276" customFormat="1"/>
    <row r="1575" s="276" customFormat="1"/>
    <row r="1576" s="276" customFormat="1"/>
    <row r="1577" s="276" customFormat="1"/>
    <row r="1578" s="276" customFormat="1"/>
    <row r="1579" s="276" customFormat="1"/>
    <row r="1580" s="276" customFormat="1"/>
    <row r="1581" s="276" customFormat="1"/>
    <row r="1582" s="276" customFormat="1"/>
    <row r="1583" s="276" customFormat="1"/>
    <row r="1584" s="276" customFormat="1"/>
    <row r="1585" s="276" customFormat="1"/>
    <row r="1586" s="276" customFormat="1"/>
    <row r="1587" s="276" customFormat="1"/>
    <row r="1588" s="276" customFormat="1"/>
    <row r="1589" s="276" customFormat="1"/>
    <row r="1590" s="276" customFormat="1"/>
    <row r="1591" s="276" customFormat="1"/>
    <row r="1592" s="276" customFormat="1"/>
    <row r="1593" s="276" customFormat="1"/>
    <row r="1594" s="276" customFormat="1"/>
    <row r="1595" s="276" customFormat="1"/>
    <row r="1596" s="276" customFormat="1"/>
    <row r="1597" s="276" customFormat="1"/>
    <row r="1598" s="276" customFormat="1"/>
    <row r="1599" s="276" customFormat="1"/>
    <row r="1600" s="276" customFormat="1"/>
    <row r="1601" s="276" customFormat="1"/>
    <row r="1602" s="276" customFormat="1"/>
    <row r="1603" s="276" customFormat="1"/>
    <row r="1604" s="276" customFormat="1"/>
    <row r="1605" s="276" customFormat="1"/>
    <row r="1606" s="276" customFormat="1"/>
    <row r="1607" s="276" customFormat="1"/>
    <row r="1608" s="276" customFormat="1"/>
    <row r="1609" s="276" customFormat="1"/>
    <row r="1610" s="276" customFormat="1"/>
    <row r="1611" s="276" customFormat="1"/>
    <row r="1612" s="276" customFormat="1"/>
    <row r="1613" s="276" customFormat="1"/>
    <row r="1614" s="276" customFormat="1"/>
    <row r="1615" s="276" customFormat="1"/>
    <row r="1616" s="276" customFormat="1"/>
    <row r="1617" s="276" customFormat="1"/>
    <row r="1618" s="276" customFormat="1"/>
    <row r="1619" s="276" customFormat="1"/>
    <row r="1620" s="276" customFormat="1"/>
    <row r="1621" s="276" customFormat="1"/>
    <row r="1622" s="276" customFormat="1"/>
    <row r="1623" s="276" customFormat="1"/>
    <row r="1624" s="276" customFormat="1"/>
    <row r="1625" s="276" customFormat="1"/>
    <row r="1626" s="276" customFormat="1"/>
    <row r="1627" s="276" customFormat="1"/>
    <row r="1628" s="276" customFormat="1"/>
    <row r="1629" s="276" customFormat="1"/>
    <row r="1630" s="276" customFormat="1"/>
    <row r="1631" s="276" customFormat="1"/>
    <row r="1632" s="276" customFormat="1"/>
    <row r="1633" s="276" customFormat="1"/>
    <row r="1634" s="276" customFormat="1"/>
    <row r="1635" s="276" customFormat="1"/>
    <row r="1636" s="276" customFormat="1"/>
    <row r="1637" s="276" customFormat="1"/>
    <row r="1638" s="276" customFormat="1"/>
    <row r="1639" s="276" customFormat="1"/>
    <row r="1640" s="276" customFormat="1"/>
    <row r="1641" s="276" customFormat="1"/>
    <row r="1642" s="276" customFormat="1"/>
    <row r="1643" s="276" customFormat="1"/>
    <row r="1644" s="276" customFormat="1"/>
    <row r="1645" s="276" customFormat="1"/>
    <row r="1646" s="276" customFormat="1"/>
    <row r="1647" s="276" customFormat="1"/>
    <row r="1648" s="276" customFormat="1"/>
    <row r="1649" s="276" customFormat="1"/>
    <row r="1650" s="276" customFormat="1"/>
    <row r="1651" s="276" customFormat="1"/>
    <row r="1652" s="276" customFormat="1"/>
    <row r="1653" s="276" customFormat="1"/>
    <row r="1654" s="276" customFormat="1"/>
    <row r="1655" s="276" customFormat="1"/>
    <row r="1656" s="276" customFormat="1"/>
    <row r="1657" s="276" customFormat="1"/>
    <row r="1658" s="276" customFormat="1"/>
    <row r="1659" s="276" customFormat="1"/>
    <row r="1660" s="276" customFormat="1"/>
    <row r="1661" s="276" customFormat="1"/>
    <row r="1662" s="276" customFormat="1"/>
    <row r="1663" s="276" customFormat="1"/>
    <row r="1664" s="276" customFormat="1"/>
    <row r="1665" s="276" customFormat="1"/>
    <row r="1666" s="276" customFormat="1"/>
    <row r="1667" s="276" customFormat="1"/>
    <row r="1668" s="276" customFormat="1"/>
    <row r="1669" s="276" customFormat="1"/>
    <row r="1670" s="276" customFormat="1"/>
    <row r="1671" s="276" customFormat="1"/>
    <row r="1672" s="276" customFormat="1"/>
    <row r="1673" s="276" customFormat="1"/>
    <row r="1674" s="276" customFormat="1"/>
    <row r="1675" s="276" customFormat="1"/>
    <row r="1676" s="276" customFormat="1"/>
    <row r="1677" s="276" customFormat="1"/>
    <row r="1678" s="276" customFormat="1"/>
    <row r="1679" s="276" customFormat="1"/>
    <row r="1680" s="276" customFormat="1"/>
    <row r="1681" s="276" customFormat="1"/>
    <row r="1682" s="276" customFormat="1"/>
    <row r="1683" s="276" customFormat="1"/>
    <row r="1684" s="276" customFormat="1"/>
    <row r="1685" s="276" customFormat="1"/>
    <row r="1686" s="276" customFormat="1"/>
    <row r="1687" s="276" customFormat="1"/>
    <row r="1688" s="276" customFormat="1"/>
    <row r="1689" s="276" customFormat="1"/>
    <row r="1690" s="276" customFormat="1"/>
    <row r="1691" s="276" customFormat="1"/>
    <row r="1692" s="276" customFormat="1"/>
    <row r="1693" s="276" customFormat="1"/>
    <row r="1694" s="276" customFormat="1"/>
    <row r="1695" s="276" customFormat="1"/>
    <row r="1696" s="276" customFormat="1"/>
    <row r="1697" s="276" customFormat="1"/>
    <row r="1698" s="276" customFormat="1"/>
    <row r="1699" s="276" customFormat="1"/>
    <row r="1700" s="276" customFormat="1"/>
    <row r="1701" s="276" customFormat="1"/>
    <row r="1702" s="276" customFormat="1"/>
    <row r="1703" s="276" customFormat="1"/>
    <row r="1704" s="276" customFormat="1"/>
    <row r="1705" s="276" customFormat="1"/>
    <row r="1706" s="276" customFormat="1"/>
    <row r="1707" s="276" customFormat="1"/>
    <row r="1708" s="276" customFormat="1"/>
    <row r="1709" s="276" customFormat="1"/>
    <row r="1710" s="276" customFormat="1"/>
    <row r="1711" s="276" customFormat="1"/>
    <row r="1712" s="276" customFormat="1"/>
    <row r="1713" s="276" customFormat="1"/>
    <row r="1714" s="276" customFormat="1"/>
    <row r="1715" s="276" customFormat="1"/>
    <row r="1716" s="276" customFormat="1"/>
    <row r="1717" s="276" customFormat="1"/>
    <row r="1718" s="276" customFormat="1"/>
    <row r="1719" s="276" customFormat="1"/>
    <row r="1720" s="276" customFormat="1"/>
    <row r="1721" s="276" customFormat="1"/>
    <row r="1722" s="276" customFormat="1"/>
    <row r="1723" s="276" customFormat="1"/>
    <row r="1724" s="276" customFormat="1"/>
    <row r="1725" s="276" customFormat="1"/>
    <row r="1726" s="276" customFormat="1"/>
    <row r="1727" s="276" customFormat="1"/>
    <row r="1728" s="276" customFormat="1"/>
    <row r="1729" s="276" customFormat="1"/>
    <row r="1730" s="276" customFormat="1"/>
    <row r="1731" s="276" customFormat="1"/>
    <row r="1732" s="276" customFormat="1"/>
    <row r="1733" s="276" customFormat="1"/>
    <row r="1734" s="276" customFormat="1"/>
    <row r="1735" s="276" customFormat="1"/>
    <row r="1736" s="276" customFormat="1"/>
    <row r="1737" s="276" customFormat="1"/>
    <row r="1738" s="276" customFormat="1"/>
    <row r="1739" s="276" customFormat="1"/>
    <row r="1740" s="276" customFormat="1"/>
    <row r="1741" s="276" customFormat="1"/>
    <row r="1742" s="276" customFormat="1"/>
    <row r="1743" s="276" customFormat="1"/>
    <row r="1744" s="276" customFormat="1"/>
    <row r="1745" s="276" customFormat="1"/>
    <row r="1746" s="276" customFormat="1"/>
    <row r="1747" s="276" customFormat="1"/>
    <row r="1748" s="276" customFormat="1"/>
    <row r="1749" s="276" customFormat="1"/>
    <row r="1750" s="276" customFormat="1"/>
    <row r="1751" s="276" customFormat="1"/>
    <row r="1752" s="276" customFormat="1"/>
    <row r="1753" s="276" customFormat="1"/>
    <row r="1754" s="276" customFormat="1"/>
    <row r="1755" s="276" customFormat="1"/>
    <row r="1756" s="276" customFormat="1"/>
    <row r="1757" s="276" customFormat="1"/>
    <row r="1758" s="276" customFormat="1"/>
    <row r="1759" s="276" customFormat="1"/>
    <row r="1760" s="276" customFormat="1"/>
    <row r="1761" s="276" customFormat="1"/>
    <row r="1762" s="276" customFormat="1"/>
    <row r="1763" s="276" customFormat="1"/>
    <row r="1764" s="276" customFormat="1"/>
    <row r="1765" s="276" customFormat="1"/>
    <row r="1766" s="276" customFormat="1"/>
    <row r="1767" s="276" customFormat="1"/>
    <row r="1768" s="276" customFormat="1"/>
    <row r="1769" s="276" customFormat="1"/>
    <row r="1770" s="276" customFormat="1"/>
    <row r="1771" s="276" customFormat="1"/>
    <row r="1772" s="276" customFormat="1"/>
    <row r="1773" s="276" customFormat="1"/>
    <row r="1774" s="276" customFormat="1"/>
    <row r="1775" s="276" customFormat="1"/>
    <row r="1776" s="276" customFormat="1"/>
    <row r="1777" s="276" customFormat="1"/>
    <row r="1778" s="276" customFormat="1"/>
    <row r="1779" s="276" customFormat="1"/>
    <row r="1780" s="276" customFormat="1"/>
    <row r="1781" s="276" customFormat="1"/>
    <row r="1782" s="276" customFormat="1"/>
    <row r="1783" s="276" customFormat="1"/>
    <row r="1784" s="276" customFormat="1"/>
    <row r="1785" s="276" customFormat="1"/>
    <row r="1786" s="276" customFormat="1"/>
    <row r="1787" s="276" customFormat="1"/>
    <row r="1788" s="276" customFormat="1"/>
    <row r="1789" s="276" customFormat="1"/>
    <row r="1790" s="276" customFormat="1"/>
    <row r="1791" s="276" customFormat="1"/>
    <row r="1792" s="276" customFormat="1"/>
    <row r="1793" s="276" customFormat="1"/>
    <row r="1794" s="276" customFormat="1"/>
    <row r="1795" s="276" customFormat="1"/>
    <row r="1796" s="276" customFormat="1"/>
    <row r="1797" s="276" customFormat="1"/>
    <row r="1798" s="276" customFormat="1"/>
    <row r="1799" s="276" customFormat="1"/>
    <row r="1800" s="276" customFormat="1"/>
    <row r="1801" s="276" customFormat="1"/>
    <row r="1802" s="276" customFormat="1"/>
    <row r="1803" s="276" customFormat="1"/>
    <row r="1804" s="276" customFormat="1"/>
    <row r="1805" s="276" customFormat="1"/>
    <row r="1806" s="276" customFormat="1"/>
    <row r="1807" s="276" customFormat="1"/>
    <row r="1808" s="276" customFormat="1"/>
    <row r="1809" s="276" customFormat="1"/>
    <row r="1810" s="276" customFormat="1"/>
    <row r="1811" s="276" customFormat="1"/>
    <row r="1812" s="276" customFormat="1"/>
    <row r="1813" s="276" customFormat="1"/>
    <row r="1814" s="276" customFormat="1"/>
    <row r="1815" s="276" customFormat="1"/>
    <row r="1816" s="276" customFormat="1"/>
    <row r="1817" s="276" customFormat="1"/>
    <row r="1818" s="276" customFormat="1"/>
    <row r="1819" s="276" customFormat="1"/>
    <row r="1820" s="276" customFormat="1"/>
    <row r="1821" s="276" customFormat="1"/>
    <row r="1822" s="276" customFormat="1"/>
    <row r="1823" s="276" customFormat="1"/>
    <row r="1824" s="276" customFormat="1"/>
    <row r="1825" s="276" customFormat="1"/>
    <row r="1826" s="276" customFormat="1"/>
    <row r="1827" s="276" customFormat="1"/>
    <row r="1828" s="276" customFormat="1"/>
    <row r="1829" s="276" customFormat="1"/>
    <row r="1830" s="276" customFormat="1"/>
    <row r="1831" s="276" customFormat="1"/>
    <row r="1832" s="276" customFormat="1"/>
    <row r="1833" s="276" customFormat="1"/>
    <row r="1834" s="276" customFormat="1"/>
    <row r="1835" s="276" customFormat="1"/>
    <row r="1836" s="276" customFormat="1"/>
    <row r="1837" s="276" customFormat="1"/>
    <row r="1838" s="276" customFormat="1"/>
    <row r="1839" s="276" customFormat="1"/>
    <row r="1840" s="276" customFormat="1"/>
    <row r="1841" s="276" customFormat="1"/>
    <row r="1842" s="276" customFormat="1"/>
    <row r="1843" s="276" customFormat="1"/>
    <row r="1844" s="276" customFormat="1"/>
    <row r="1845" s="276" customFormat="1"/>
    <row r="1846" s="276" customFormat="1"/>
    <row r="1847" s="276" customFormat="1"/>
    <row r="1848" s="276" customFormat="1"/>
    <row r="1849" s="276" customFormat="1"/>
    <row r="1850" s="276" customFormat="1"/>
    <row r="1851" s="276" customFormat="1"/>
    <row r="1852" s="276" customFormat="1"/>
    <row r="1853" s="276" customFormat="1"/>
    <row r="1854" s="276" customFormat="1"/>
    <row r="1855" s="276" customFormat="1"/>
    <row r="1856" s="276" customFormat="1"/>
    <row r="1857" s="276" customFormat="1"/>
    <row r="1858" s="276" customFormat="1"/>
    <row r="1859" s="276" customFormat="1"/>
    <row r="1860" s="276" customFormat="1"/>
    <row r="1861" s="276" customFormat="1"/>
    <row r="1862" s="276" customFormat="1"/>
    <row r="1863" s="276" customFormat="1"/>
    <row r="1864" s="276" customFormat="1"/>
    <row r="1865" s="276" customFormat="1"/>
    <row r="1866" s="276" customFormat="1"/>
    <row r="1867" s="276" customFormat="1"/>
    <row r="1868" s="276" customFormat="1"/>
    <row r="1869" s="276" customFormat="1"/>
    <row r="1870" s="276" customFormat="1"/>
    <row r="1871" s="276" customFormat="1"/>
    <row r="1872" s="276" customFormat="1"/>
    <row r="1873" s="276" customFormat="1"/>
    <row r="1874" s="276" customFormat="1"/>
    <row r="1875" s="276" customFormat="1"/>
    <row r="1876" s="276" customFormat="1"/>
    <row r="1877" s="276" customFormat="1"/>
    <row r="1878" s="276" customFormat="1"/>
    <row r="1879" s="276" customFormat="1"/>
    <row r="1880" s="276" customFormat="1"/>
    <row r="1881" s="276" customFormat="1"/>
    <row r="1882" s="276" customFormat="1"/>
    <row r="1883" s="276" customFormat="1"/>
    <row r="1884" s="276" customFormat="1"/>
    <row r="1885" s="276" customFormat="1"/>
    <row r="1886" s="276" customFormat="1"/>
    <row r="1887" s="276" customFormat="1"/>
    <row r="1888" s="276" customFormat="1"/>
    <row r="1889" s="276" customFormat="1"/>
    <row r="1890" s="276" customFormat="1"/>
    <row r="1891" s="276" customFormat="1"/>
    <row r="1892" s="276" customFormat="1"/>
    <row r="1893" s="276" customFormat="1"/>
    <row r="1894" s="276" customFormat="1"/>
    <row r="1895" s="276" customFormat="1"/>
    <row r="1896" s="276" customFormat="1"/>
    <row r="1897" s="276" customFormat="1"/>
    <row r="1898" s="276" customFormat="1"/>
    <row r="1899" s="276" customFormat="1"/>
    <row r="1900" s="276" customFormat="1"/>
    <row r="1901" s="276" customFormat="1"/>
    <row r="1902" s="276" customFormat="1"/>
    <row r="1903" s="276" customFormat="1"/>
    <row r="1904" s="276" customFormat="1"/>
    <row r="1905" s="276" customFormat="1"/>
    <row r="1906" s="276" customFormat="1"/>
    <row r="1907" s="276" customFormat="1"/>
    <row r="1908" s="276" customFormat="1"/>
    <row r="1909" s="276" customFormat="1"/>
    <row r="1910" s="276" customFormat="1"/>
    <row r="1911" s="276" customFormat="1"/>
    <row r="1912" s="276" customFormat="1"/>
    <row r="1913" s="276" customFormat="1"/>
    <row r="1914" s="276" customFormat="1"/>
    <row r="1915" s="276" customFormat="1"/>
    <row r="1916" s="276" customFormat="1"/>
    <row r="1917" s="276" customFormat="1"/>
    <row r="1918" s="276" customFormat="1"/>
    <row r="1919" s="276" customFormat="1"/>
    <row r="1920" s="276" customFormat="1"/>
    <row r="1921" s="276" customFormat="1"/>
    <row r="1922" s="276" customFormat="1"/>
    <row r="1923" s="276" customFormat="1"/>
    <row r="1924" s="276" customFormat="1"/>
    <row r="1925" s="276" customFormat="1"/>
    <row r="1926" s="276" customFormat="1"/>
    <row r="1927" s="276" customFormat="1"/>
    <row r="1928" s="276" customFormat="1"/>
    <row r="1929" s="276" customFormat="1"/>
    <row r="1930" s="276" customFormat="1"/>
    <row r="1931" s="276" customFormat="1"/>
    <row r="1932" s="276" customFormat="1"/>
    <row r="1933" s="276" customFormat="1"/>
    <row r="1934" s="276" customFormat="1"/>
    <row r="1935" s="276" customFormat="1"/>
    <row r="1936" s="276" customFormat="1"/>
    <row r="1937" s="276" customFormat="1"/>
    <row r="1938" s="276" customFormat="1"/>
    <row r="1939" s="276" customFormat="1"/>
    <row r="1940" s="276" customFormat="1"/>
    <row r="1941" s="276" customFormat="1"/>
    <row r="1942" s="276" customFormat="1"/>
    <row r="1943" s="276" customFormat="1"/>
    <row r="1944" s="276" customFormat="1"/>
    <row r="1945" s="276" customFormat="1"/>
    <row r="1946" s="276" customFormat="1"/>
    <row r="1947" s="276" customFormat="1"/>
    <row r="1948" s="276" customFormat="1"/>
    <row r="1949" s="276" customFormat="1"/>
    <row r="1950" s="276" customFormat="1"/>
    <row r="1951" s="276" customFormat="1"/>
    <row r="1952" s="276" customFormat="1"/>
    <row r="1953" s="276" customFormat="1"/>
    <row r="1954" s="276" customFormat="1"/>
    <row r="1955" s="276" customFormat="1"/>
    <row r="1956" s="276" customFormat="1"/>
    <row r="1957" s="276" customFormat="1"/>
    <row r="1958" s="276" customFormat="1"/>
    <row r="1959" s="276" customFormat="1"/>
    <row r="1960" s="276" customFormat="1"/>
    <row r="1961" s="276" customFormat="1"/>
    <row r="1962" s="276" customFormat="1"/>
    <row r="1963" s="276" customFormat="1"/>
    <row r="1964" s="276" customFormat="1"/>
    <row r="1965" s="276" customFormat="1"/>
    <row r="1966" s="276" customFormat="1"/>
    <row r="1967" s="276" customFormat="1"/>
    <row r="1968" s="276" customFormat="1"/>
    <row r="1969" s="276" customFormat="1"/>
    <row r="1970" s="276" customFormat="1"/>
    <row r="1971" s="276" customFormat="1"/>
    <row r="1972" s="276" customFormat="1"/>
    <row r="1973" s="276" customFormat="1"/>
    <row r="1974" s="276" customFormat="1"/>
    <row r="1975" s="276" customFormat="1"/>
    <row r="1976" s="276" customFormat="1"/>
    <row r="1977" s="276" customFormat="1"/>
    <row r="1978" s="276" customFormat="1"/>
    <row r="1979" s="276" customFormat="1"/>
    <row r="1980" s="276" customFormat="1"/>
    <row r="1981" s="276" customFormat="1"/>
    <row r="1982" s="276" customFormat="1"/>
    <row r="1983" s="276" customFormat="1"/>
    <row r="1984" s="276" customFormat="1"/>
    <row r="1985" s="276" customFormat="1"/>
    <row r="1986" s="276" customFormat="1"/>
    <row r="1987" s="276" customFormat="1"/>
    <row r="1988" s="276" customFormat="1"/>
    <row r="1989" s="276" customFormat="1"/>
    <row r="1990" s="276" customFormat="1"/>
    <row r="1991" s="276" customFormat="1"/>
    <row r="1992" s="276" customFormat="1"/>
    <row r="1993" s="276" customFormat="1"/>
    <row r="1994" s="276" customFormat="1"/>
    <row r="1995" s="276" customFormat="1"/>
    <row r="1996" s="276" customFormat="1"/>
    <row r="1997" s="276" customFormat="1"/>
    <row r="1998" s="276" customFormat="1"/>
    <row r="1999" s="276" customFormat="1"/>
    <row r="2000" s="276" customFormat="1"/>
    <row r="2001" s="276" customFormat="1"/>
    <row r="2002" s="276" customFormat="1"/>
    <row r="2003" s="276" customFormat="1"/>
    <row r="2004" s="276" customFormat="1"/>
    <row r="2005" s="276" customFormat="1"/>
    <row r="2006" s="276" customFormat="1"/>
    <row r="2007" s="276" customFormat="1"/>
    <row r="2008" s="276" customFormat="1"/>
    <row r="2009" s="276" customFormat="1"/>
    <row r="2010" s="276" customFormat="1"/>
    <row r="2011" s="276" customFormat="1"/>
    <row r="2012" s="276" customFormat="1"/>
    <row r="2013" s="276" customFormat="1"/>
    <row r="2014" s="276" customFormat="1"/>
    <row r="2015" s="276" customFormat="1"/>
    <row r="2016" s="276" customFormat="1"/>
    <row r="2017" s="276" customFormat="1"/>
    <row r="2018" s="276" customFormat="1"/>
    <row r="2019" s="276" customFormat="1"/>
    <row r="2020" s="276" customFormat="1"/>
    <row r="2021" s="276" customFormat="1"/>
    <row r="2022" s="276" customFormat="1"/>
    <row r="2023" s="276" customFormat="1"/>
    <row r="2024" s="276" customFormat="1"/>
    <row r="2025" s="276" customFormat="1"/>
    <row r="2026" s="276" customFormat="1"/>
    <row r="2027" s="276" customFormat="1"/>
    <row r="2028" s="276" customFormat="1"/>
    <row r="2029" s="276" customFormat="1"/>
    <row r="2030" s="276" customFormat="1"/>
    <row r="2031" s="276" customFormat="1"/>
    <row r="2032" s="276" customFormat="1"/>
    <row r="2033" s="276" customFormat="1"/>
    <row r="2034" s="276" customFormat="1"/>
    <row r="2035" s="276" customFormat="1"/>
    <row r="2036" s="276" customFormat="1"/>
    <row r="2037" s="276" customFormat="1"/>
    <row r="2038" s="276" customFormat="1"/>
    <row r="2039" s="276" customFormat="1"/>
    <row r="2040" s="276" customFormat="1"/>
    <row r="2041" s="276" customFormat="1"/>
    <row r="2042" s="276" customFormat="1"/>
    <row r="2043" s="276" customFormat="1"/>
    <row r="2044" s="276" customFormat="1"/>
    <row r="2045" s="276" customFormat="1"/>
    <row r="2046" s="276" customFormat="1"/>
    <row r="2047" s="276" customFormat="1"/>
    <row r="2048" s="276" customFormat="1"/>
    <row r="2049" s="276" customFormat="1"/>
    <row r="2050" s="276" customFormat="1"/>
    <row r="2051" s="276" customFormat="1"/>
    <row r="2052" s="276" customFormat="1"/>
    <row r="2053" s="276" customFormat="1"/>
    <row r="2054" s="276" customFormat="1"/>
    <row r="2055" s="276" customFormat="1"/>
    <row r="2056" s="276" customFormat="1"/>
    <row r="2057" s="276" customFormat="1"/>
    <row r="2058" s="276" customFormat="1"/>
    <row r="2059" s="276" customFormat="1"/>
    <row r="2060" s="276" customFormat="1"/>
    <row r="2061" s="276" customFormat="1"/>
    <row r="2062" s="276" customFormat="1"/>
    <row r="2063" s="276" customFormat="1"/>
    <row r="2064" s="276" customFormat="1"/>
    <row r="2065" s="276" customFormat="1"/>
    <row r="2066" s="276" customFormat="1"/>
    <row r="2067" s="276" customFormat="1"/>
    <row r="2068" s="276" customFormat="1"/>
    <row r="2069" s="276" customFormat="1"/>
    <row r="2070" s="276" customFormat="1"/>
    <row r="2071" s="276" customFormat="1"/>
    <row r="2072" s="276" customFormat="1"/>
    <row r="2073" s="276" customFormat="1"/>
    <row r="2074" s="276" customFormat="1"/>
    <row r="2075" s="276" customFormat="1"/>
    <row r="2076" s="276" customFormat="1"/>
    <row r="2077" s="276" customFormat="1"/>
    <row r="2078" s="276" customFormat="1"/>
    <row r="2079" s="276" customFormat="1"/>
    <row r="2080" s="276" customFormat="1"/>
    <row r="2081" s="276" customFormat="1"/>
    <row r="2082" s="276" customFormat="1"/>
    <row r="2083" s="276" customFormat="1"/>
    <row r="2084" s="276" customFormat="1"/>
    <row r="2085" s="276" customFormat="1"/>
    <row r="2086" s="276" customFormat="1"/>
    <row r="2087" s="276" customFormat="1"/>
    <row r="2088" s="276" customFormat="1"/>
    <row r="2089" s="276" customFormat="1"/>
    <row r="2090" s="276" customFormat="1"/>
    <row r="2091" s="276" customFormat="1"/>
    <row r="2092" s="276" customFormat="1"/>
    <row r="2093" s="276" customFormat="1"/>
    <row r="2094" s="276" customFormat="1"/>
    <row r="2095" s="276" customFormat="1"/>
    <row r="2096" s="276" customFormat="1"/>
    <row r="2097" s="276" customFormat="1"/>
    <row r="2098" s="276" customFormat="1"/>
    <row r="2099" s="276" customFormat="1"/>
    <row r="2100" s="276" customFormat="1"/>
    <row r="2101" s="276" customFormat="1"/>
    <row r="2102" s="276" customFormat="1"/>
    <row r="2103" s="276" customFormat="1"/>
    <row r="2104" s="276" customFormat="1"/>
    <row r="2105" s="276" customFormat="1"/>
    <row r="2106" s="276" customFormat="1"/>
    <row r="2107" s="276" customFormat="1"/>
    <row r="2108" s="276" customFormat="1"/>
    <row r="2109" s="276" customFormat="1"/>
    <row r="2110" s="276" customFormat="1"/>
    <row r="2111" s="276" customFormat="1"/>
    <row r="2112" s="276" customFormat="1"/>
    <row r="2113" s="276" customFormat="1"/>
    <row r="2114" s="276" customFormat="1"/>
    <row r="2115" s="276" customFormat="1"/>
    <row r="2116" s="276" customFormat="1"/>
    <row r="2117" s="276" customFormat="1"/>
    <row r="2118" s="276" customFormat="1"/>
    <row r="2119" s="276" customFormat="1"/>
    <row r="2120" s="276" customFormat="1"/>
    <row r="2121" s="276" customFormat="1"/>
    <row r="2122" s="276" customFormat="1"/>
    <row r="2123" s="276" customFormat="1"/>
    <row r="2124" s="276" customFormat="1"/>
    <row r="2125" s="276" customFormat="1"/>
    <row r="2126" s="276" customFormat="1"/>
    <row r="2127" s="276" customFormat="1"/>
    <row r="2128" s="276" customFormat="1"/>
    <row r="2129" s="276" customFormat="1"/>
    <row r="2130" s="276" customFormat="1"/>
    <row r="2131" s="276" customFormat="1"/>
    <row r="2132" s="276" customFormat="1"/>
    <row r="2133" s="276" customFormat="1"/>
    <row r="2134" s="276" customFormat="1"/>
    <row r="2135" s="276" customFormat="1"/>
    <row r="2136" s="276" customFormat="1"/>
    <row r="2137" s="276" customFormat="1"/>
    <row r="2138" s="276" customFormat="1"/>
    <row r="2139" s="276" customFormat="1"/>
    <row r="2140" s="276" customFormat="1"/>
    <row r="2141" s="276" customFormat="1"/>
    <row r="2142" s="276" customFormat="1"/>
    <row r="2143" s="276" customFormat="1"/>
    <row r="2144" s="276" customFormat="1"/>
    <row r="2145" s="276" customFormat="1"/>
    <row r="2146" s="276" customFormat="1"/>
    <row r="2147" s="276" customFormat="1"/>
    <row r="2148" s="276" customFormat="1"/>
    <row r="2149" s="276" customFormat="1"/>
    <row r="2150" s="276" customFormat="1"/>
    <row r="2151" s="276" customFormat="1"/>
    <row r="2152" s="276" customFormat="1"/>
    <row r="2153" s="276" customFormat="1"/>
    <row r="2154" s="276" customFormat="1"/>
    <row r="2155" s="276" customFormat="1"/>
    <row r="2156" s="276" customFormat="1"/>
    <row r="2157" s="276" customFormat="1"/>
    <row r="2158" s="276" customFormat="1"/>
    <row r="2159" s="276" customFormat="1"/>
    <row r="2160" s="276" customFormat="1"/>
    <row r="2161" s="276" customFormat="1"/>
    <row r="2162" s="276" customFormat="1"/>
    <row r="2163" s="276" customFormat="1"/>
    <row r="2164" s="276" customFormat="1"/>
    <row r="2165" s="276" customFormat="1"/>
    <row r="2166" s="276" customFormat="1"/>
    <row r="2167" s="276" customFormat="1"/>
    <row r="2168" s="276" customFormat="1"/>
    <row r="2169" s="276" customFormat="1"/>
    <row r="2170" s="276" customFormat="1"/>
    <row r="2171" s="276" customFormat="1"/>
    <row r="2172" s="276" customFormat="1"/>
    <row r="2173" s="276" customFormat="1"/>
    <row r="2174" s="276" customFormat="1"/>
    <row r="2175" s="276" customFormat="1"/>
    <row r="2176" s="276" customFormat="1"/>
    <row r="2177" s="276" customFormat="1"/>
    <row r="2178" s="276" customFormat="1"/>
    <row r="2179" s="276" customFormat="1"/>
    <row r="2180" s="276" customFormat="1"/>
    <row r="2181" s="276" customFormat="1"/>
    <row r="2182" s="276" customFormat="1"/>
    <row r="2183" s="276" customFormat="1"/>
    <row r="2184" s="276" customFormat="1"/>
    <row r="2185" s="276" customFormat="1"/>
    <row r="2186" s="276" customFormat="1"/>
    <row r="2187" s="276" customFormat="1"/>
    <row r="2188" s="276" customFormat="1"/>
    <row r="2189" s="276" customFormat="1"/>
    <row r="2190" s="276" customFormat="1"/>
    <row r="2191" s="276" customFormat="1"/>
    <row r="2192" s="276" customFormat="1"/>
    <row r="2193" s="276" customFormat="1"/>
    <row r="2194" s="276" customFormat="1"/>
    <row r="2195" s="276" customFormat="1"/>
    <row r="2196" s="276" customFormat="1"/>
    <row r="2197" s="276" customFormat="1"/>
    <row r="2198" s="276" customFormat="1"/>
    <row r="2199" s="276" customFormat="1"/>
    <row r="2200" s="276" customFormat="1"/>
    <row r="2201" s="276" customFormat="1"/>
    <row r="2202" s="276" customFormat="1"/>
    <row r="2203" s="276" customFormat="1"/>
    <row r="2204" s="276" customFormat="1"/>
    <row r="2205" s="276" customFormat="1"/>
    <row r="2206" s="276" customFormat="1"/>
    <row r="2207" s="276" customFormat="1"/>
    <row r="2208" s="276" customFormat="1"/>
    <row r="2209" s="276" customFormat="1"/>
    <row r="2210" s="276" customFormat="1"/>
    <row r="2211" s="276" customFormat="1"/>
    <row r="2212" s="276" customFormat="1"/>
    <row r="2213" s="276" customFormat="1"/>
    <row r="2214" s="276" customFormat="1"/>
    <row r="2215" s="276" customFormat="1"/>
    <row r="2216" s="276" customFormat="1"/>
    <row r="2217" s="276" customFormat="1"/>
    <row r="2218" s="276" customFormat="1"/>
    <row r="2219" s="276" customFormat="1"/>
    <row r="2220" s="276" customFormat="1"/>
    <row r="2221" s="276" customFormat="1"/>
    <row r="2222" s="276" customFormat="1"/>
    <row r="2223" s="276" customFormat="1"/>
    <row r="2224" s="276" customFormat="1"/>
    <row r="2225" s="276" customFormat="1"/>
    <row r="2226" s="276" customFormat="1"/>
    <row r="2227" s="276" customFormat="1"/>
    <row r="2228" s="276" customFormat="1"/>
    <row r="2229" s="276" customFormat="1"/>
    <row r="2230" s="276" customFormat="1"/>
    <row r="2231" s="276" customFormat="1"/>
    <row r="2232" s="276" customFormat="1"/>
    <row r="2233" s="276" customFormat="1"/>
    <row r="2234" s="276" customFormat="1"/>
    <row r="2235" s="276" customFormat="1"/>
    <row r="2236" s="276" customFormat="1"/>
    <row r="2237" s="276" customFormat="1"/>
    <row r="2238" s="276" customFormat="1"/>
    <row r="2239" s="276" customFormat="1"/>
    <row r="2240" s="276" customFormat="1"/>
    <row r="2241" s="276" customFormat="1"/>
    <row r="2242" s="276" customFormat="1"/>
    <row r="2243" s="276" customFormat="1"/>
    <row r="2244" s="276" customFormat="1"/>
    <row r="2245" s="276" customFormat="1"/>
    <row r="2246" s="276" customFormat="1"/>
    <row r="2247" s="276" customFormat="1"/>
    <row r="2248" s="276" customFormat="1"/>
    <row r="2249" s="276" customFormat="1"/>
    <row r="2250" s="276" customFormat="1"/>
    <row r="2251" s="276" customFormat="1"/>
    <row r="2252" s="276" customFormat="1"/>
    <row r="2253" s="276" customFormat="1"/>
    <row r="2254" s="276" customFormat="1"/>
    <row r="2255" s="276" customFormat="1"/>
    <row r="2256" s="276" customFormat="1"/>
    <row r="2257" s="276" customFormat="1"/>
    <row r="2258" s="276" customFormat="1"/>
    <row r="2259" s="276" customFormat="1"/>
    <row r="2260" s="276" customFormat="1"/>
    <row r="2261" s="276" customFormat="1"/>
    <row r="2262" s="276" customFormat="1"/>
    <row r="2263" s="276" customFormat="1"/>
    <row r="2264" s="276" customFormat="1"/>
    <row r="2265" s="276" customFormat="1"/>
    <row r="2266" s="276" customFormat="1"/>
    <row r="2267" s="276" customFormat="1"/>
    <row r="2268" s="276" customFormat="1"/>
    <row r="2269" s="276" customFormat="1"/>
    <row r="2270" s="276" customFormat="1"/>
    <row r="2271" s="276" customFormat="1"/>
    <row r="2272" s="276" customFormat="1"/>
    <row r="2273" s="276" customFormat="1"/>
    <row r="2274" s="276" customFormat="1"/>
    <row r="2275" s="276" customFormat="1"/>
    <row r="2276" s="276" customFormat="1"/>
    <row r="2277" s="276" customFormat="1"/>
    <row r="2278" s="276" customFormat="1"/>
    <row r="2279" s="276" customFormat="1"/>
    <row r="2280" s="276" customFormat="1"/>
    <row r="2281" s="276" customFormat="1"/>
    <row r="2282" s="276" customFormat="1"/>
    <row r="2283" s="276" customFormat="1"/>
    <row r="2284" s="276" customFormat="1"/>
    <row r="2285" s="276" customFormat="1"/>
    <row r="2286" s="276" customFormat="1"/>
    <row r="2287" s="276" customFormat="1"/>
    <row r="2288" s="276" customFormat="1"/>
    <row r="2289" s="276" customFormat="1"/>
    <row r="2290" s="276" customFormat="1"/>
    <row r="2291" s="276" customFormat="1"/>
    <row r="2292" s="276" customFormat="1"/>
    <row r="2293" s="276" customFormat="1"/>
    <row r="2294" s="276" customFormat="1"/>
    <row r="2295" s="276" customFormat="1"/>
    <row r="2296" s="276" customFormat="1"/>
    <row r="2297" s="276" customFormat="1"/>
    <row r="2298" s="276" customFormat="1"/>
    <row r="2299" s="276" customFormat="1"/>
    <row r="2300" s="276" customFormat="1"/>
    <row r="2301" s="276" customFormat="1"/>
    <row r="2302" s="276" customFormat="1"/>
    <row r="2303" s="276" customFormat="1"/>
    <row r="2304" s="276" customFormat="1"/>
    <row r="2305" s="276" customFormat="1"/>
    <row r="2306" s="276" customFormat="1"/>
    <row r="2307" s="276" customFormat="1"/>
    <row r="2308" s="276" customFormat="1"/>
    <row r="2309" s="276" customFormat="1"/>
    <row r="2310" s="276" customFormat="1"/>
    <row r="2311" s="276" customFormat="1"/>
    <row r="2312" s="276" customFormat="1"/>
    <row r="2313" s="276" customFormat="1"/>
    <row r="2314" s="276" customFormat="1"/>
    <row r="2315" s="276" customFormat="1"/>
    <row r="2316" s="276" customFormat="1"/>
    <row r="2317" s="276" customFormat="1"/>
    <row r="2318" s="276" customFormat="1"/>
    <row r="2319" s="276" customFormat="1"/>
    <row r="2320" s="276" customFormat="1"/>
    <row r="2321" s="276" customFormat="1"/>
    <row r="2322" s="276" customFormat="1"/>
    <row r="2323" s="276" customFormat="1"/>
    <row r="2324" s="276" customFormat="1"/>
    <row r="2325" s="276" customFormat="1"/>
    <row r="2326" s="276" customFormat="1"/>
    <row r="2327" s="276" customFormat="1"/>
    <row r="2328" s="276" customFormat="1"/>
    <row r="2329" s="276" customFormat="1"/>
    <row r="2330" s="276" customFormat="1"/>
    <row r="2331" s="276" customFormat="1"/>
    <row r="2332" s="276" customFormat="1"/>
    <row r="2333" s="276" customFormat="1"/>
    <row r="2334" s="276" customFormat="1"/>
    <row r="2335" s="276" customFormat="1"/>
    <row r="2336" s="276" customFormat="1"/>
    <row r="2337" s="276" customFormat="1"/>
    <row r="2338" s="276" customFormat="1"/>
    <row r="2339" s="276" customFormat="1"/>
    <row r="2340" s="276" customFormat="1"/>
    <row r="2341" s="276" customFormat="1"/>
    <row r="2342" s="276" customFormat="1"/>
    <row r="2343" s="276" customFormat="1"/>
    <row r="2344" s="276" customFormat="1"/>
    <row r="2345" s="276" customFormat="1"/>
    <row r="2346" s="276" customFormat="1"/>
    <row r="2347" s="276" customFormat="1"/>
    <row r="2348" s="276" customFormat="1"/>
    <row r="2349" s="276" customFormat="1"/>
    <row r="2350" s="276" customFormat="1"/>
    <row r="2351" s="276" customFormat="1"/>
    <row r="2352" s="276" customFormat="1"/>
    <row r="2353" s="276" customFormat="1"/>
    <row r="2354" s="276" customFormat="1"/>
    <row r="2355" s="276" customFormat="1"/>
    <row r="2356" s="276" customFormat="1"/>
    <row r="2357" s="276" customFormat="1"/>
    <row r="2358" s="276" customFormat="1"/>
    <row r="2359" s="276" customFormat="1"/>
    <row r="2360" s="276" customFormat="1"/>
    <row r="2361" s="276" customFormat="1"/>
    <row r="2362" s="276" customFormat="1"/>
    <row r="2363" s="276" customFormat="1"/>
    <row r="2364" s="276" customFormat="1"/>
    <row r="2365" s="276" customFormat="1"/>
    <row r="2366" s="276" customFormat="1"/>
    <row r="2367" s="276" customFormat="1"/>
    <row r="2368" s="276" customFormat="1"/>
  </sheetData>
  <mergeCells count="146">
    <mergeCell ref="R28:R29"/>
    <mergeCell ref="S28:S29"/>
    <mergeCell ref="T28:T29"/>
    <mergeCell ref="Q30:Q31"/>
    <mergeCell ref="R30:R31"/>
    <mergeCell ref="S30:S31"/>
    <mergeCell ref="T30:T31"/>
    <mergeCell ref="R22:R23"/>
    <mergeCell ref="S22:S23"/>
    <mergeCell ref="T22:T23"/>
    <mergeCell ref="Q24:Q25"/>
    <mergeCell ref="R24:R25"/>
    <mergeCell ref="S24:S25"/>
    <mergeCell ref="T24:T25"/>
    <mergeCell ref="Q26:Q27"/>
    <mergeCell ref="R26:R27"/>
    <mergeCell ref="S26:S27"/>
    <mergeCell ref="T26:T27"/>
    <mergeCell ref="M30:M31"/>
    <mergeCell ref="N30:N31"/>
    <mergeCell ref="O30:O31"/>
    <mergeCell ref="P22:P23"/>
    <mergeCell ref="P24:P25"/>
    <mergeCell ref="P26:P27"/>
    <mergeCell ref="P28:P29"/>
    <mergeCell ref="P30:P31"/>
    <mergeCell ref="Q22:Q23"/>
    <mergeCell ref="Q28:Q29"/>
    <mergeCell ref="M24:M25"/>
    <mergeCell ref="N24:N25"/>
    <mergeCell ref="O24:O25"/>
    <mergeCell ref="M26:M27"/>
    <mergeCell ref="N26:N27"/>
    <mergeCell ref="O26:O27"/>
    <mergeCell ref="M28:M29"/>
    <mergeCell ref="N28:N29"/>
    <mergeCell ref="O28:O29"/>
    <mergeCell ref="D32:D33"/>
    <mergeCell ref="E32:E33"/>
    <mergeCell ref="F32:F33"/>
    <mergeCell ref="G32:G33"/>
    <mergeCell ref="H32:H33"/>
    <mergeCell ref="I32:I33"/>
    <mergeCell ref="J32:J33"/>
    <mergeCell ref="K32:K33"/>
    <mergeCell ref="L32:L33"/>
    <mergeCell ref="D30:D31"/>
    <mergeCell ref="E30:E31"/>
    <mergeCell ref="F30:F31"/>
    <mergeCell ref="G30:G31"/>
    <mergeCell ref="H30:H31"/>
    <mergeCell ref="I30:I31"/>
    <mergeCell ref="J30:J31"/>
    <mergeCell ref="K30:K31"/>
    <mergeCell ref="L30:L31"/>
    <mergeCell ref="D28:D29"/>
    <mergeCell ref="E28:E29"/>
    <mergeCell ref="F28:F29"/>
    <mergeCell ref="G28:G29"/>
    <mergeCell ref="H28:H29"/>
    <mergeCell ref="I28:I29"/>
    <mergeCell ref="J28:J29"/>
    <mergeCell ref="K28:K29"/>
    <mergeCell ref="L28:L29"/>
    <mergeCell ref="D26:D27"/>
    <mergeCell ref="E26:E27"/>
    <mergeCell ref="F26:F27"/>
    <mergeCell ref="G26:G27"/>
    <mergeCell ref="H26:H27"/>
    <mergeCell ref="I26:I27"/>
    <mergeCell ref="J26:J27"/>
    <mergeCell ref="K26:K27"/>
    <mergeCell ref="L26:L27"/>
    <mergeCell ref="F22:F23"/>
    <mergeCell ref="G22:G23"/>
    <mergeCell ref="H22:H23"/>
    <mergeCell ref="I22:I23"/>
    <mergeCell ref="J22:J23"/>
    <mergeCell ref="K22:K23"/>
    <mergeCell ref="L22:L23"/>
    <mergeCell ref="D24:D25"/>
    <mergeCell ref="E24:E25"/>
    <mergeCell ref="F24:F25"/>
    <mergeCell ref="G24:G25"/>
    <mergeCell ref="H24:H25"/>
    <mergeCell ref="I24:I25"/>
    <mergeCell ref="J24:J25"/>
    <mergeCell ref="K24:K25"/>
    <mergeCell ref="L24:L25"/>
    <mergeCell ref="A17:A26"/>
    <mergeCell ref="A27:A33"/>
    <mergeCell ref="O32:O33"/>
    <mergeCell ref="P32:P33"/>
    <mergeCell ref="Q32:Q33"/>
    <mergeCell ref="A38:T38"/>
    <mergeCell ref="A39:T39"/>
    <mergeCell ref="A40:T40"/>
    <mergeCell ref="A41:T41"/>
    <mergeCell ref="A34:T34"/>
    <mergeCell ref="A35:T35"/>
    <mergeCell ref="A36:T36"/>
    <mergeCell ref="A37:T37"/>
    <mergeCell ref="C27:C33"/>
    <mergeCell ref="B27:B33"/>
    <mergeCell ref="M32:M33"/>
    <mergeCell ref="N32:N33"/>
    <mergeCell ref="R32:R33"/>
    <mergeCell ref="M22:M23"/>
    <mergeCell ref="N22:N23"/>
    <mergeCell ref="O22:O23"/>
    <mergeCell ref="T32:T33"/>
    <mergeCell ref="S32:S33"/>
    <mergeCell ref="D22:D23"/>
    <mergeCell ref="F14:I14"/>
    <mergeCell ref="J14:J15"/>
    <mergeCell ref="T14:T15"/>
    <mergeCell ref="K14:K15"/>
    <mergeCell ref="L14:L15"/>
    <mergeCell ref="M14:M15"/>
    <mergeCell ref="N14:P14"/>
    <mergeCell ref="Q14:Q15"/>
    <mergeCell ref="R14:R15"/>
    <mergeCell ref="A2:E4"/>
    <mergeCell ref="F2:M2"/>
    <mergeCell ref="N2:T2"/>
    <mergeCell ref="F3:M4"/>
    <mergeCell ref="N3:T3"/>
    <mergeCell ref="N4:T4"/>
    <mergeCell ref="B14:B15"/>
    <mergeCell ref="C14:C15"/>
    <mergeCell ref="B17:B26"/>
    <mergeCell ref="C17:C26"/>
    <mergeCell ref="A6:E6"/>
    <mergeCell ref="F6:M6"/>
    <mergeCell ref="A7:E7"/>
    <mergeCell ref="F7:M7"/>
    <mergeCell ref="A8:E8"/>
    <mergeCell ref="F8:M8"/>
    <mergeCell ref="A9:E9"/>
    <mergeCell ref="F9:M9"/>
    <mergeCell ref="A11:T11"/>
    <mergeCell ref="A13:L13"/>
    <mergeCell ref="M13:T13"/>
    <mergeCell ref="A14:A15"/>
    <mergeCell ref="D14:D15"/>
    <mergeCell ref="E14:E15"/>
  </mergeCells>
  <conditionalFormatting sqref="P17:P22 P24 P26 P28 P30">
    <cfRule type="containsText" dxfId="113" priority="9" stopIfTrue="1" operator="containsText" text="P">
      <formula>NOT(ISERROR(SEARCH("P",P17)))</formula>
    </cfRule>
    <cfRule type="containsText" dxfId="112" priority="10" stopIfTrue="1" operator="containsText" text="R">
      <formula>NOT(ISERROR(SEARCH("R",P17)))</formula>
    </cfRule>
    <cfRule type="containsText" dxfId="111" priority="11" operator="containsText" text="T">
      <formula>NOT(ISERROR(SEARCH("T",P17)))</formula>
    </cfRule>
    <cfRule type="iconSet" priority="12">
      <iconSet iconSet="3Symbols2">
        <cfvo type="percent" val="0"/>
        <cfvo type="percent" val="0.74"/>
        <cfvo type="percent" val="0.85"/>
      </iconSet>
    </cfRule>
  </conditionalFormatting>
  <conditionalFormatting sqref="P32">
    <cfRule type="containsText" dxfId="110" priority="13" stopIfTrue="1" operator="containsText" text="P">
      <formula>NOT(ISERROR(SEARCH("P",P32)))</formula>
    </cfRule>
    <cfRule type="containsText" dxfId="109" priority="14" stopIfTrue="1" operator="containsText" text="R">
      <formula>NOT(ISERROR(SEARCH("R",P32)))</formula>
    </cfRule>
    <cfRule type="containsText" dxfId="108" priority="15" operator="containsText" text="T">
      <formula>NOT(ISERROR(SEARCH("T",P32)))</formula>
    </cfRule>
    <cfRule type="iconSet" priority="386">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9"/>
  <sheetViews>
    <sheetView view="pageBreakPreview" topLeftCell="E19" zoomScale="92" zoomScaleNormal="90" zoomScaleSheetLayoutView="92" workbookViewId="0">
      <selection activeCell="E22" sqref="E22"/>
    </sheetView>
  </sheetViews>
  <sheetFormatPr defaultColWidth="11.42578125" defaultRowHeight="13.5"/>
  <cols>
    <col min="1" max="1" width="11.140625" style="1" customWidth="1"/>
    <col min="2" max="2" width="15.85546875" style="1" customWidth="1"/>
    <col min="3" max="3" width="14.140625" style="1" customWidth="1"/>
    <col min="4" max="4" width="25.85546875" style="1" customWidth="1"/>
    <col min="5" max="5" width="55.28515625" style="1" customWidth="1"/>
    <col min="6" max="6" width="6.140625" style="1" customWidth="1"/>
    <col min="7" max="7" width="5.7109375" style="1" bestFit="1" customWidth="1"/>
    <col min="8" max="8" width="5.28515625" style="1" customWidth="1"/>
    <col min="9" max="9" width="6.7109375" style="1" customWidth="1"/>
    <col min="10" max="10" width="46.7109375" style="1" customWidth="1"/>
    <col min="11" max="11" width="15.28515625" style="1" customWidth="1"/>
    <col min="12" max="12" width="25.7109375" style="1" customWidth="1"/>
    <col min="13" max="13" width="9.140625" style="1" customWidth="1"/>
    <col min="14" max="14" width="13.28515625" style="1" customWidth="1"/>
    <col min="15" max="15" width="10" style="1" customWidth="1"/>
    <col min="16" max="16" width="12.28515625" style="1" customWidth="1"/>
    <col min="17" max="17" width="20.7109375" style="1" customWidth="1"/>
    <col min="18" max="18" width="29.7109375" style="1" customWidth="1"/>
    <col min="19" max="19" width="29" style="1" customWidth="1"/>
    <col min="20" max="20" width="33.85546875" style="1" customWidth="1"/>
    <col min="21" max="21" width="0.42578125" style="1" customWidth="1"/>
    <col min="22" max="16384" width="11.42578125" style="1"/>
  </cols>
  <sheetData>
    <row r="1" spans="1:20" ht="14.25" thickBot="1"/>
    <row r="2" spans="1:20" ht="14.25" thickBot="1">
      <c r="A2" s="999"/>
      <c r="B2" s="1000"/>
      <c r="C2" s="1000"/>
      <c r="D2" s="1000"/>
      <c r="E2" s="1001"/>
      <c r="F2" s="1008" t="s">
        <v>18</v>
      </c>
      <c r="G2" s="1009"/>
      <c r="H2" s="1009"/>
      <c r="I2" s="1009"/>
      <c r="J2" s="1009"/>
      <c r="K2" s="1009"/>
      <c r="L2" s="1009"/>
      <c r="M2" s="1010"/>
      <c r="N2" s="977" t="s">
        <v>489</v>
      </c>
      <c r="O2" s="978"/>
      <c r="P2" s="978"/>
      <c r="Q2" s="978"/>
      <c r="R2" s="978"/>
      <c r="S2" s="978"/>
      <c r="T2" s="979"/>
    </row>
    <row r="3" spans="1:20" ht="14.25" thickBot="1">
      <c r="A3" s="1002"/>
      <c r="B3" s="1003"/>
      <c r="C3" s="1003"/>
      <c r="D3" s="1003"/>
      <c r="E3" s="1004"/>
      <c r="F3" s="980" t="s">
        <v>17</v>
      </c>
      <c r="G3" s="981"/>
      <c r="H3" s="981"/>
      <c r="I3" s="981"/>
      <c r="J3" s="981"/>
      <c r="K3" s="981"/>
      <c r="L3" s="981"/>
      <c r="M3" s="982"/>
      <c r="N3" s="986" t="s">
        <v>23</v>
      </c>
      <c r="O3" s="987"/>
      <c r="P3" s="987"/>
      <c r="Q3" s="987"/>
      <c r="R3" s="987"/>
      <c r="S3" s="987"/>
      <c r="T3" s="988"/>
    </row>
    <row r="4" spans="1:20" ht="14.25" thickBot="1">
      <c r="A4" s="1005"/>
      <c r="B4" s="1006"/>
      <c r="C4" s="1006"/>
      <c r="D4" s="1006"/>
      <c r="E4" s="1007"/>
      <c r="F4" s="983"/>
      <c r="G4" s="984"/>
      <c r="H4" s="984"/>
      <c r="I4" s="984"/>
      <c r="J4" s="984"/>
      <c r="K4" s="984"/>
      <c r="L4" s="984"/>
      <c r="M4" s="985"/>
      <c r="N4" s="989" t="s">
        <v>8</v>
      </c>
      <c r="O4" s="990"/>
      <c r="P4" s="990"/>
      <c r="Q4" s="990"/>
      <c r="R4" s="990"/>
      <c r="S4" s="990"/>
      <c r="T4" s="991"/>
    </row>
    <row r="5" spans="1:20">
      <c r="A5" s="2"/>
      <c r="B5" s="2"/>
      <c r="C5" s="2"/>
      <c r="D5" s="2"/>
      <c r="E5" s="2"/>
      <c r="F5" s="2"/>
      <c r="G5" s="2"/>
      <c r="H5" s="2"/>
      <c r="I5" s="2"/>
      <c r="J5" s="3"/>
      <c r="K5" s="3"/>
      <c r="L5" s="4"/>
      <c r="M5" s="4"/>
      <c r="N5" s="4"/>
      <c r="O5" s="4"/>
      <c r="P5" s="4"/>
      <c r="Q5" s="4"/>
      <c r="R5" s="4"/>
      <c r="S5" s="4"/>
      <c r="T5" s="4"/>
    </row>
    <row r="6" spans="1:20">
      <c r="A6" s="992" t="s">
        <v>10</v>
      </c>
      <c r="B6" s="992"/>
      <c r="C6" s="992"/>
      <c r="D6" s="992"/>
      <c r="E6" s="992"/>
      <c r="F6" s="996" t="s">
        <v>659</v>
      </c>
      <c r="G6" s="997"/>
      <c r="H6" s="997"/>
      <c r="I6" s="997"/>
      <c r="J6" s="997"/>
      <c r="K6" s="997"/>
      <c r="L6" s="997"/>
      <c r="M6" s="998"/>
      <c r="N6" s="4"/>
      <c r="O6" s="4"/>
      <c r="P6" s="4"/>
      <c r="Q6" s="4"/>
      <c r="R6" s="4"/>
      <c r="S6" s="4"/>
      <c r="T6" s="4"/>
    </row>
    <row r="7" spans="1:20" ht="15">
      <c r="A7" s="992" t="s">
        <v>25</v>
      </c>
      <c r="B7" s="992"/>
      <c r="C7" s="992"/>
      <c r="D7" s="992"/>
      <c r="E7" s="992"/>
      <c r="F7" s="993">
        <v>2025</v>
      </c>
      <c r="G7" s="994"/>
      <c r="H7" s="994"/>
      <c r="I7" s="994"/>
      <c r="J7" s="994"/>
      <c r="K7" s="994"/>
      <c r="L7" s="994"/>
      <c r="M7" s="995"/>
      <c r="N7" s="4"/>
      <c r="O7" s="4"/>
      <c r="P7" s="4"/>
      <c r="Q7" s="4"/>
      <c r="R7" s="4"/>
      <c r="S7" s="4"/>
      <c r="T7" s="4"/>
    </row>
    <row r="8" spans="1:20" ht="15">
      <c r="A8" s="992" t="s">
        <v>6</v>
      </c>
      <c r="B8" s="992"/>
      <c r="C8" s="992"/>
      <c r="D8" s="992"/>
      <c r="E8" s="992"/>
      <c r="F8" s="993" t="s">
        <v>718</v>
      </c>
      <c r="G8" s="994"/>
      <c r="H8" s="994"/>
      <c r="I8" s="994"/>
      <c r="J8" s="994"/>
      <c r="K8" s="994"/>
      <c r="L8" s="994"/>
      <c r="M8" s="995"/>
      <c r="N8" s="4"/>
      <c r="O8" s="4"/>
      <c r="P8" s="4"/>
      <c r="Q8" s="4"/>
      <c r="R8" s="4"/>
      <c r="S8" s="4"/>
      <c r="T8" s="4"/>
    </row>
    <row r="9" spans="1:20" ht="15">
      <c r="A9" s="992" t="s">
        <v>7</v>
      </c>
      <c r="B9" s="992"/>
      <c r="C9" s="992"/>
      <c r="D9" s="992"/>
      <c r="E9" s="992"/>
      <c r="F9" s="993" t="s">
        <v>1151</v>
      </c>
      <c r="G9" s="994"/>
      <c r="H9" s="994"/>
      <c r="I9" s="994"/>
      <c r="J9" s="994"/>
      <c r="K9" s="994"/>
      <c r="L9" s="994"/>
      <c r="M9" s="995"/>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1021" t="s">
        <v>9</v>
      </c>
      <c r="B11" s="1022"/>
      <c r="C11" s="1022"/>
      <c r="D11" s="1022"/>
      <c r="E11" s="1022"/>
      <c r="F11" s="1022"/>
      <c r="G11" s="1022"/>
      <c r="H11" s="1022"/>
      <c r="I11" s="1022"/>
      <c r="J11" s="1022"/>
      <c r="K11" s="1022"/>
      <c r="L11" s="1022"/>
      <c r="M11" s="1022"/>
      <c r="N11" s="1022"/>
      <c r="O11" s="1022"/>
      <c r="P11" s="1022"/>
      <c r="Q11" s="1022"/>
      <c r="R11" s="1022"/>
      <c r="S11" s="1022"/>
      <c r="T11" s="1023"/>
    </row>
    <row r="12" spans="1:20" ht="14.25" thickBot="1">
      <c r="A12" s="6"/>
      <c r="B12" s="7"/>
      <c r="C12" s="7"/>
      <c r="D12" s="149"/>
      <c r="E12" s="7"/>
      <c r="F12" s="7"/>
      <c r="G12" s="7"/>
      <c r="H12" s="7"/>
      <c r="I12" s="7"/>
      <c r="J12" s="7"/>
      <c r="K12" s="7"/>
      <c r="L12" s="7"/>
      <c r="M12" s="7"/>
      <c r="N12" s="7"/>
      <c r="O12" s="7"/>
      <c r="P12" s="7"/>
      <c r="Q12" s="7"/>
      <c r="R12" s="7"/>
      <c r="S12" s="7"/>
      <c r="T12" s="8"/>
    </row>
    <row r="13" spans="1:20" ht="14.25" thickBot="1">
      <c r="A13" s="1024" t="s">
        <v>16</v>
      </c>
      <c r="B13" s="1025"/>
      <c r="C13" s="1025"/>
      <c r="D13" s="1025"/>
      <c r="E13" s="1025"/>
      <c r="F13" s="1025"/>
      <c r="G13" s="1025"/>
      <c r="H13" s="1025"/>
      <c r="I13" s="1025"/>
      <c r="J13" s="1025"/>
      <c r="K13" s="1025"/>
      <c r="L13" s="1026"/>
      <c r="M13" s="1027" t="s">
        <v>1</v>
      </c>
      <c r="N13" s="1027"/>
      <c r="O13" s="1027"/>
      <c r="P13" s="1027"/>
      <c r="Q13" s="1027"/>
      <c r="R13" s="1027"/>
      <c r="S13" s="1027"/>
      <c r="T13" s="1028"/>
    </row>
    <row r="14" spans="1:20" ht="23.25" customHeight="1" thickBot="1">
      <c r="A14" s="1033" t="s">
        <v>27</v>
      </c>
      <c r="B14" s="1042" t="s">
        <v>253</v>
      </c>
      <c r="C14" s="1042" t="s">
        <v>254</v>
      </c>
      <c r="D14" s="1350" t="s">
        <v>26</v>
      </c>
      <c r="E14" s="1037" t="s">
        <v>19</v>
      </c>
      <c r="F14" s="1039" t="s">
        <v>11</v>
      </c>
      <c r="G14" s="1040"/>
      <c r="H14" s="1040"/>
      <c r="I14" s="1041"/>
      <c r="J14" s="1029" t="s">
        <v>20</v>
      </c>
      <c r="K14" s="1029" t="s">
        <v>21</v>
      </c>
      <c r="L14" s="1029" t="s">
        <v>2</v>
      </c>
      <c r="M14" s="1031" t="s">
        <v>22</v>
      </c>
      <c r="N14" s="1012" t="s">
        <v>3</v>
      </c>
      <c r="O14" s="1013"/>
      <c r="P14" s="1014"/>
      <c r="Q14" s="1015" t="s">
        <v>157</v>
      </c>
      <c r="R14" s="1017" t="s">
        <v>5</v>
      </c>
      <c r="S14" s="10" t="s">
        <v>29</v>
      </c>
      <c r="T14" s="1019" t="s">
        <v>0</v>
      </c>
    </row>
    <row r="15" spans="1:20" ht="45.75" customHeight="1" thickBot="1">
      <c r="A15" s="1034"/>
      <c r="B15" s="1043"/>
      <c r="C15" s="1043"/>
      <c r="D15" s="1351"/>
      <c r="E15" s="1038"/>
      <c r="F15" s="11" t="s">
        <v>12</v>
      </c>
      <c r="G15" s="11" t="s">
        <v>13</v>
      </c>
      <c r="H15" s="11" t="s">
        <v>14</v>
      </c>
      <c r="I15" s="11" t="s">
        <v>15</v>
      </c>
      <c r="J15" s="1030"/>
      <c r="K15" s="1030"/>
      <c r="L15" s="1030"/>
      <c r="M15" s="1032"/>
      <c r="N15" s="21" t="s">
        <v>30</v>
      </c>
      <c r="O15" s="13" t="s">
        <v>28</v>
      </c>
      <c r="P15" s="14" t="s">
        <v>31</v>
      </c>
      <c r="Q15" s="1016"/>
      <c r="R15" s="1018"/>
      <c r="S15" s="15"/>
      <c r="T15" s="1020"/>
    </row>
    <row r="16" spans="1:20" ht="14.25" thickBot="1">
      <c r="A16" s="2"/>
      <c r="B16" s="2"/>
      <c r="C16" s="2"/>
      <c r="D16" s="2"/>
      <c r="E16" s="2"/>
      <c r="F16" s="2"/>
      <c r="G16" s="2"/>
      <c r="H16" s="2"/>
      <c r="I16" s="2"/>
      <c r="J16" s="2"/>
      <c r="K16" s="2"/>
      <c r="L16" s="16"/>
      <c r="M16" s="2"/>
      <c r="Q16" s="2"/>
      <c r="R16" s="2"/>
      <c r="S16" s="2"/>
      <c r="T16" s="2"/>
    </row>
    <row r="17" spans="1:20" s="240" customFormat="1" ht="89.25" customHeight="1">
      <c r="A17" s="1347">
        <v>1</v>
      </c>
      <c r="B17" s="1344" t="s">
        <v>260</v>
      </c>
      <c r="C17" s="1344" t="s">
        <v>321</v>
      </c>
      <c r="D17" s="1352" t="s">
        <v>846</v>
      </c>
      <c r="E17" s="394" t="s">
        <v>847</v>
      </c>
      <c r="F17" s="395">
        <v>100</v>
      </c>
      <c r="G17" s="396">
        <v>100</v>
      </c>
      <c r="H17" s="395"/>
      <c r="I17" s="395"/>
      <c r="J17" s="397" t="s">
        <v>853</v>
      </c>
      <c r="K17" s="398">
        <v>0</v>
      </c>
      <c r="L17" s="398">
        <v>0</v>
      </c>
      <c r="M17" s="399">
        <v>1</v>
      </c>
      <c r="N17" s="422">
        <f>F17-M17</f>
        <v>99</v>
      </c>
      <c r="O17" s="400">
        <f>IF(M17&lt;1,(AVERAGE(F17:I22)/M17),SUM(F17:I17)/M17)/100</f>
        <v>2</v>
      </c>
      <c r="P17" s="423" t="s">
        <v>340</v>
      </c>
      <c r="Q17" s="401">
        <v>1</v>
      </c>
      <c r="R17" s="402" t="s">
        <v>858</v>
      </c>
      <c r="S17" s="402" t="s">
        <v>859</v>
      </c>
      <c r="T17" s="403" t="s">
        <v>860</v>
      </c>
    </row>
    <row r="18" spans="1:20" s="240" customFormat="1" ht="124.5" customHeight="1">
      <c r="A18" s="1348"/>
      <c r="B18" s="1345"/>
      <c r="C18" s="1345"/>
      <c r="D18" s="1353"/>
      <c r="E18" s="424" t="s">
        <v>848</v>
      </c>
      <c r="F18" s="405">
        <v>100</v>
      </c>
      <c r="G18" s="396">
        <v>100</v>
      </c>
      <c r="H18" s="405"/>
      <c r="I18" s="395"/>
      <c r="J18" s="406" t="s">
        <v>854</v>
      </c>
      <c r="K18" s="407">
        <v>0</v>
      </c>
      <c r="L18" s="407">
        <v>0</v>
      </c>
      <c r="M18" s="425">
        <v>1</v>
      </c>
      <c r="N18" s="426"/>
      <c r="O18" s="408"/>
      <c r="P18" s="427" t="s">
        <v>340</v>
      </c>
      <c r="Q18" s="409">
        <v>1</v>
      </c>
      <c r="R18" s="410" t="s">
        <v>861</v>
      </c>
      <c r="S18" s="410" t="s">
        <v>862</v>
      </c>
      <c r="T18" s="411" t="s">
        <v>860</v>
      </c>
    </row>
    <row r="19" spans="1:20" s="240" customFormat="1" ht="124.5" customHeight="1">
      <c r="A19" s="1348"/>
      <c r="B19" s="1345"/>
      <c r="C19" s="1345"/>
      <c r="D19" s="1353"/>
      <c r="E19" s="424" t="s">
        <v>849</v>
      </c>
      <c r="F19" s="405">
        <v>100</v>
      </c>
      <c r="G19" s="396">
        <v>100</v>
      </c>
      <c r="H19" s="405"/>
      <c r="I19" s="395"/>
      <c r="J19" s="406" t="s">
        <v>855</v>
      </c>
      <c r="K19" s="407">
        <v>0</v>
      </c>
      <c r="L19" s="407">
        <v>0</v>
      </c>
      <c r="M19" s="425">
        <v>1</v>
      </c>
      <c r="N19" s="426"/>
      <c r="O19" s="408"/>
      <c r="P19" s="427" t="s">
        <v>340</v>
      </c>
      <c r="Q19" s="409">
        <v>1</v>
      </c>
      <c r="R19" s="410" t="s">
        <v>863</v>
      </c>
      <c r="S19" s="410" t="s">
        <v>864</v>
      </c>
      <c r="T19" s="411" t="s">
        <v>860</v>
      </c>
    </row>
    <row r="20" spans="1:20" s="240" customFormat="1" ht="128.25" customHeight="1">
      <c r="A20" s="1348"/>
      <c r="B20" s="1345"/>
      <c r="C20" s="1345"/>
      <c r="D20" s="1353"/>
      <c r="E20" s="424" t="s">
        <v>850</v>
      </c>
      <c r="F20" s="405">
        <v>100</v>
      </c>
      <c r="G20" s="396">
        <v>100</v>
      </c>
      <c r="H20" s="405"/>
      <c r="I20" s="395"/>
      <c r="J20" s="406" t="s">
        <v>856</v>
      </c>
      <c r="K20" s="407">
        <v>0</v>
      </c>
      <c r="L20" s="407">
        <v>0</v>
      </c>
      <c r="M20" s="425">
        <v>1</v>
      </c>
      <c r="N20" s="426"/>
      <c r="O20" s="408"/>
      <c r="P20" s="427" t="s">
        <v>340</v>
      </c>
      <c r="Q20" s="409">
        <v>1</v>
      </c>
      <c r="R20" s="410" t="s">
        <v>865</v>
      </c>
      <c r="S20" s="410" t="s">
        <v>866</v>
      </c>
      <c r="T20" s="411" t="s">
        <v>860</v>
      </c>
    </row>
    <row r="21" spans="1:20" s="240" customFormat="1" ht="138" customHeight="1">
      <c r="A21" s="1348"/>
      <c r="B21" s="1345"/>
      <c r="C21" s="1345"/>
      <c r="D21" s="1353"/>
      <c r="E21" s="424" t="s">
        <v>851</v>
      </c>
      <c r="F21" s="405">
        <v>100</v>
      </c>
      <c r="G21" s="396">
        <v>100</v>
      </c>
      <c r="H21" s="405"/>
      <c r="I21" s="395"/>
      <c r="J21" s="406" t="s">
        <v>857</v>
      </c>
      <c r="K21" s="407">
        <v>0</v>
      </c>
      <c r="L21" s="407">
        <v>0</v>
      </c>
      <c r="M21" s="425">
        <v>1</v>
      </c>
      <c r="N21" s="426"/>
      <c r="O21" s="408"/>
      <c r="P21" s="427" t="s">
        <v>340</v>
      </c>
      <c r="Q21" s="409">
        <v>1</v>
      </c>
      <c r="R21" s="410" t="s">
        <v>867</v>
      </c>
      <c r="S21" s="410" t="s">
        <v>862</v>
      </c>
      <c r="T21" s="411" t="s">
        <v>860</v>
      </c>
    </row>
    <row r="22" spans="1:20" s="240" customFormat="1" ht="126.75" customHeight="1" thickBot="1">
      <c r="A22" s="1349"/>
      <c r="B22" s="1346"/>
      <c r="C22" s="1346"/>
      <c r="D22" s="1354"/>
      <c r="E22" s="428" t="s">
        <v>852</v>
      </c>
      <c r="F22" s="412">
        <v>100</v>
      </c>
      <c r="G22" s="413">
        <v>100</v>
      </c>
      <c r="H22" s="414"/>
      <c r="I22" s="414"/>
      <c r="J22" s="415" t="s">
        <v>1140</v>
      </c>
      <c r="K22" s="416">
        <v>0</v>
      </c>
      <c r="L22" s="416">
        <v>0</v>
      </c>
      <c r="M22" s="429">
        <v>1</v>
      </c>
      <c r="N22" s="430"/>
      <c r="O22" s="417"/>
      <c r="P22" s="431" t="s">
        <v>340</v>
      </c>
      <c r="Q22" s="418">
        <v>1</v>
      </c>
      <c r="R22" s="419" t="s">
        <v>868</v>
      </c>
      <c r="S22" s="419" t="s">
        <v>862</v>
      </c>
      <c r="T22" s="420" t="s">
        <v>860</v>
      </c>
    </row>
    <row r="23" spans="1:20" ht="14.25">
      <c r="R23" s="1356"/>
      <c r="S23" s="194"/>
    </row>
    <row r="24" spans="1:20" ht="14.25">
      <c r="R24" s="1357"/>
      <c r="S24" s="194"/>
    </row>
    <row r="25" spans="1:20" ht="14.25">
      <c r="R25" s="1357"/>
      <c r="S25" s="195"/>
    </row>
    <row r="26" spans="1:20">
      <c r="R26" s="1357"/>
      <c r="S26" s="1355"/>
    </row>
    <row r="27" spans="1:20">
      <c r="R27" s="1357"/>
      <c r="S27" s="1355"/>
    </row>
    <row r="28" spans="1:20">
      <c r="R28" s="1357"/>
      <c r="S28" s="1355"/>
    </row>
    <row r="29" spans="1:20">
      <c r="R29" s="1357"/>
      <c r="S29" s="1355"/>
    </row>
    <row r="30" spans="1:20">
      <c r="R30" s="1357"/>
      <c r="S30" s="1355"/>
    </row>
    <row r="31" spans="1:20">
      <c r="R31" s="1357"/>
      <c r="S31" s="1355"/>
    </row>
    <row r="32" spans="1:20">
      <c r="R32" s="1357"/>
      <c r="S32" s="1355"/>
    </row>
    <row r="33" spans="18:19">
      <c r="R33" s="1357"/>
      <c r="S33" s="1355"/>
    </row>
    <row r="34" spans="18:19">
      <c r="R34" s="1357"/>
      <c r="S34" s="1355"/>
    </row>
    <row r="35" spans="18:19">
      <c r="R35" s="1357"/>
      <c r="S35" s="1355"/>
    </row>
    <row r="36" spans="18:19">
      <c r="R36" s="1357"/>
      <c r="S36" s="1355"/>
    </row>
    <row r="37" spans="18:19">
      <c r="R37" s="1357"/>
      <c r="S37" s="1355"/>
    </row>
    <row r="38" spans="18:19">
      <c r="R38" s="1357"/>
      <c r="S38" s="1355"/>
    </row>
    <row r="39" spans="18:19">
      <c r="R39" s="1357"/>
      <c r="S39" s="1355"/>
    </row>
  </sheetData>
  <mergeCells count="42">
    <mergeCell ref="D17:D22"/>
    <mergeCell ref="S26:S29"/>
    <mergeCell ref="S30:S33"/>
    <mergeCell ref="S34:S39"/>
    <mergeCell ref="R23:R25"/>
    <mergeCell ref="R26:R29"/>
    <mergeCell ref="R30:R33"/>
    <mergeCell ref="R34:R39"/>
    <mergeCell ref="K14:K15"/>
    <mergeCell ref="L14:L15"/>
    <mergeCell ref="M14:M15"/>
    <mergeCell ref="R14:R15"/>
    <mergeCell ref="B14:B15"/>
    <mergeCell ref="C14:C15"/>
    <mergeCell ref="N2:T2"/>
    <mergeCell ref="F3:M4"/>
    <mergeCell ref="N3:T3"/>
    <mergeCell ref="N4:T4"/>
    <mergeCell ref="A9:E9"/>
    <mergeCell ref="F9:M9"/>
    <mergeCell ref="A6:E6"/>
    <mergeCell ref="F6:M6"/>
    <mergeCell ref="A7:E7"/>
    <mergeCell ref="F7:M7"/>
    <mergeCell ref="A8:E8"/>
    <mergeCell ref="F8:M8"/>
    <mergeCell ref="C17:C22"/>
    <mergeCell ref="A17:A22"/>
    <mergeCell ref="B17:B22"/>
    <mergeCell ref="A2:E4"/>
    <mergeCell ref="F2:M2"/>
    <mergeCell ref="A11:T11"/>
    <mergeCell ref="A13:L13"/>
    <mergeCell ref="M13:T13"/>
    <mergeCell ref="A14:A15"/>
    <mergeCell ref="D14:D15"/>
    <mergeCell ref="N14:P14"/>
    <mergeCell ref="Q14:Q15"/>
    <mergeCell ref="E14:E15"/>
    <mergeCell ref="F14:I14"/>
    <mergeCell ref="J14:J15"/>
    <mergeCell ref="T14:T15"/>
  </mergeCells>
  <conditionalFormatting sqref="P17:P22">
    <cfRule type="containsText" dxfId="107" priority="5" stopIfTrue="1" operator="containsText" text="P">
      <formula>NOT(ISERROR(SEARCH("P",P17)))</formula>
    </cfRule>
    <cfRule type="containsText" dxfId="106" priority="6" stopIfTrue="1" operator="containsText" text="R">
      <formula>NOT(ISERROR(SEARCH("R",P17)))</formula>
    </cfRule>
    <cfRule type="containsText" dxfId="105" priority="7" operator="containsText" text="T">
      <formula>NOT(ISERROR(SEARCH("T",P17)))</formula>
    </cfRule>
    <cfRule type="iconSet" priority="8">
      <iconSet iconSet="3Symbols2">
        <cfvo type="percent" val="0"/>
        <cfvo type="percent" val="0.74"/>
        <cfvo type="percent" val="0.85"/>
      </iconSet>
    </cfRule>
  </conditionalFormatting>
  <pageMargins left="0.7" right="0.7" top="0.75" bottom="0.75" header="0.3" footer="0.3"/>
  <pageSetup scale="71" orientation="portrait" r:id="rId1"/>
  <colBreaks count="2" manualBreakCount="2">
    <brk id="4" max="38" man="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2F9A-35D6-44F8-B846-9D7537E2B457}">
  <dimension ref="A1:R22"/>
  <sheetViews>
    <sheetView topLeftCell="A17" workbookViewId="0">
      <selection activeCell="C20" sqref="C20"/>
    </sheetView>
  </sheetViews>
  <sheetFormatPr defaultColWidth="11.42578125" defaultRowHeight="15"/>
  <cols>
    <col min="1" max="1" width="7.42578125" customWidth="1"/>
    <col min="2" max="2" width="26.5703125" customWidth="1"/>
    <col min="3" max="3" width="39.140625" customWidth="1"/>
    <col min="4" max="4" width="5.140625" customWidth="1"/>
    <col min="5" max="5" width="6" customWidth="1"/>
    <col min="6" max="6" width="4.7109375" customWidth="1"/>
    <col min="7" max="7" width="4.85546875" customWidth="1"/>
    <col min="8" max="8" width="46" customWidth="1"/>
    <col min="9" max="9" width="14" customWidth="1"/>
    <col min="15" max="15" width="14.7109375" customWidth="1"/>
    <col min="16" max="16" width="21.42578125" customWidth="1"/>
  </cols>
  <sheetData>
    <row r="1" spans="1:18">
      <c r="A1" s="121"/>
      <c r="B1" s="121"/>
      <c r="C1" s="121"/>
      <c r="D1" s="226"/>
      <c r="E1" s="226"/>
      <c r="F1" s="226"/>
      <c r="G1" s="226"/>
      <c r="H1" s="121"/>
      <c r="I1" s="121"/>
      <c r="J1" s="121"/>
      <c r="K1" s="121"/>
      <c r="L1" s="121"/>
      <c r="M1" s="121"/>
      <c r="N1" s="121"/>
      <c r="O1" s="121"/>
      <c r="P1" s="121"/>
      <c r="Q1" s="121"/>
      <c r="R1" s="121"/>
    </row>
    <row r="2" spans="1:18" ht="15.75" thickBot="1">
      <c r="A2" s="121"/>
      <c r="B2" s="121"/>
      <c r="C2" s="121"/>
      <c r="D2" s="226"/>
      <c r="E2" s="226"/>
      <c r="F2" s="226"/>
      <c r="G2" s="226"/>
      <c r="H2" s="121"/>
      <c r="I2" s="121"/>
      <c r="J2" s="121"/>
      <c r="K2" s="121"/>
      <c r="L2" s="121"/>
      <c r="M2" s="121"/>
      <c r="N2" s="121"/>
      <c r="O2" s="121"/>
      <c r="P2" s="121"/>
      <c r="Q2" s="121"/>
      <c r="R2" s="121"/>
    </row>
    <row r="3" spans="1:18" ht="16.5" thickBot="1">
      <c r="A3" s="1150"/>
      <c r="B3" s="1151"/>
      <c r="C3" s="1152"/>
      <c r="D3" s="1162" t="s">
        <v>18</v>
      </c>
      <c r="E3" s="1163"/>
      <c r="F3" s="1163"/>
      <c r="G3" s="1163"/>
      <c r="H3" s="1163"/>
      <c r="I3" s="1163"/>
      <c r="J3" s="1163"/>
      <c r="K3" s="1358"/>
      <c r="L3" s="1162" t="s">
        <v>714</v>
      </c>
      <c r="M3" s="1163"/>
      <c r="N3" s="1163"/>
      <c r="O3" s="1163"/>
      <c r="P3" s="1163"/>
      <c r="Q3" s="1163"/>
      <c r="R3" s="1358"/>
    </row>
    <row r="4" spans="1:18" ht="16.5" thickBot="1">
      <c r="A4" s="1153"/>
      <c r="B4" s="1154"/>
      <c r="C4" s="1155"/>
      <c r="D4" s="1359" t="s">
        <v>17</v>
      </c>
      <c r="E4" s="1360"/>
      <c r="F4" s="1360"/>
      <c r="G4" s="1360"/>
      <c r="H4" s="1360"/>
      <c r="I4" s="1360"/>
      <c r="J4" s="1360"/>
      <c r="K4" s="1361"/>
      <c r="L4" s="1170" t="s">
        <v>869</v>
      </c>
      <c r="M4" s="1171"/>
      <c r="N4" s="1171"/>
      <c r="O4" s="1171"/>
      <c r="P4" s="1171"/>
      <c r="Q4" s="1171"/>
      <c r="R4" s="1365"/>
    </row>
    <row r="5" spans="1:18" ht="34.5" customHeight="1" thickBot="1">
      <c r="A5" s="1156"/>
      <c r="B5" s="1157"/>
      <c r="C5" s="1158"/>
      <c r="D5" s="1362"/>
      <c r="E5" s="1363"/>
      <c r="F5" s="1363"/>
      <c r="G5" s="1363"/>
      <c r="H5" s="1363"/>
      <c r="I5" s="1363"/>
      <c r="J5" s="1363"/>
      <c r="K5" s="1364"/>
      <c r="L5" s="1172" t="s">
        <v>8</v>
      </c>
      <c r="M5" s="1173"/>
      <c r="N5" s="1173"/>
      <c r="O5" s="1173"/>
      <c r="P5" s="1173"/>
      <c r="Q5" s="1173"/>
      <c r="R5" s="1366"/>
    </row>
    <row r="6" spans="1:18" ht="15.75" thickBot="1">
      <c r="A6" s="121"/>
      <c r="B6" s="121"/>
      <c r="C6" s="121"/>
      <c r="D6" s="226"/>
      <c r="E6" s="226"/>
      <c r="F6" s="226"/>
      <c r="G6" s="226"/>
      <c r="H6" s="122"/>
      <c r="I6" s="122"/>
      <c r="J6" s="123"/>
      <c r="K6" s="123"/>
      <c r="L6" s="123"/>
      <c r="M6" s="123"/>
      <c r="N6" s="123"/>
      <c r="O6" s="123"/>
      <c r="P6" s="123"/>
      <c r="Q6" s="123"/>
      <c r="R6" s="123"/>
    </row>
    <row r="7" spans="1:18" ht="18" thickBot="1">
      <c r="A7" s="1372" t="s">
        <v>10</v>
      </c>
      <c r="B7" s="1373"/>
      <c r="C7" s="1374"/>
      <c r="D7" s="1375" t="s">
        <v>905</v>
      </c>
      <c r="E7" s="1376"/>
      <c r="F7" s="1376"/>
      <c r="G7" s="1376"/>
      <c r="H7" s="1376"/>
      <c r="I7" s="1376"/>
      <c r="J7" s="1376"/>
      <c r="K7" s="1377"/>
      <c r="L7" s="123"/>
      <c r="M7" s="123"/>
      <c r="N7" s="123"/>
      <c r="O7" s="123"/>
      <c r="P7" s="123"/>
      <c r="Q7" s="123"/>
      <c r="R7" s="123"/>
    </row>
    <row r="8" spans="1:18" ht="15.75" thickBot="1">
      <c r="A8" s="1372" t="s">
        <v>25</v>
      </c>
      <c r="B8" s="1373"/>
      <c r="C8" s="1374"/>
      <c r="D8" s="993">
        <v>2025</v>
      </c>
      <c r="E8" s="994"/>
      <c r="F8" s="994"/>
      <c r="G8" s="994"/>
      <c r="H8" s="994"/>
      <c r="I8" s="994"/>
      <c r="J8" s="994"/>
      <c r="K8" s="995"/>
      <c r="L8" s="123"/>
      <c r="M8" s="123"/>
      <c r="N8" s="123"/>
      <c r="O8" s="123"/>
      <c r="P8" s="123"/>
      <c r="Q8" s="123"/>
      <c r="R8" s="123"/>
    </row>
    <row r="9" spans="1:18" ht="15.75" thickBot="1">
      <c r="A9" s="1372" t="s">
        <v>6</v>
      </c>
      <c r="B9" s="1373"/>
      <c r="C9" s="1374"/>
      <c r="D9" s="993" t="s">
        <v>718</v>
      </c>
      <c r="E9" s="994"/>
      <c r="F9" s="994"/>
      <c r="G9" s="994"/>
      <c r="H9" s="994"/>
      <c r="I9" s="994"/>
      <c r="J9" s="994"/>
      <c r="K9" s="995"/>
      <c r="L9" s="123"/>
      <c r="M9" s="123"/>
      <c r="N9" s="123"/>
      <c r="O9" s="123"/>
      <c r="P9" s="123"/>
      <c r="Q9" s="123"/>
      <c r="R9" s="123"/>
    </row>
    <row r="10" spans="1:18" ht="15.75" thickBot="1">
      <c r="A10" s="1378" t="s">
        <v>7</v>
      </c>
      <c r="B10" s="1379"/>
      <c r="C10" s="1380"/>
      <c r="D10" s="993" t="s">
        <v>1151</v>
      </c>
      <c r="E10" s="994"/>
      <c r="F10" s="994"/>
      <c r="G10" s="994"/>
      <c r="H10" s="994"/>
      <c r="I10" s="994"/>
      <c r="J10" s="994"/>
      <c r="K10" s="995"/>
      <c r="L10" s="123"/>
      <c r="M10" s="123"/>
      <c r="N10" s="123"/>
      <c r="O10" s="123"/>
      <c r="P10" s="123"/>
      <c r="Q10" s="123"/>
      <c r="R10" s="123"/>
    </row>
    <row r="11" spans="1:18" ht="15.75" thickBot="1">
      <c r="A11" s="124"/>
      <c r="B11" s="124"/>
      <c r="C11" s="124"/>
      <c r="D11" s="227"/>
      <c r="E11" s="227"/>
      <c r="F11" s="227"/>
      <c r="G11" s="245"/>
      <c r="H11" s="122"/>
      <c r="I11" s="122"/>
      <c r="J11" s="122"/>
      <c r="K11" s="122"/>
      <c r="L11" s="123"/>
      <c r="M11" s="123"/>
      <c r="N11" s="123"/>
      <c r="O11" s="123"/>
      <c r="P11" s="123"/>
      <c r="Q11" s="123"/>
      <c r="R11" s="123"/>
    </row>
    <row r="12" spans="1:18" ht="32.25" thickBot="1">
      <c r="A12" s="1138" t="s">
        <v>9</v>
      </c>
      <c r="B12" s="1139"/>
      <c r="C12" s="1139"/>
      <c r="D12" s="1139"/>
      <c r="E12" s="1139"/>
      <c r="F12" s="1139"/>
      <c r="G12" s="1139"/>
      <c r="H12" s="1139"/>
      <c r="I12" s="1139"/>
      <c r="J12" s="1139"/>
      <c r="K12" s="1139"/>
      <c r="L12" s="1139"/>
      <c r="M12" s="1139"/>
      <c r="N12" s="1139"/>
      <c r="O12" s="1139"/>
      <c r="P12" s="1139"/>
      <c r="Q12" s="1139"/>
      <c r="R12" s="1140"/>
    </row>
    <row r="13" spans="1:18" ht="16.5" thickBot="1">
      <c r="A13" s="125"/>
      <c r="B13" s="126"/>
      <c r="C13" s="126"/>
      <c r="D13" s="228"/>
      <c r="E13" s="228"/>
      <c r="F13" s="228"/>
      <c r="G13" s="228"/>
      <c r="H13" s="126"/>
      <c r="I13" s="126"/>
      <c r="J13" s="126"/>
      <c r="K13" s="126"/>
      <c r="L13" s="126"/>
      <c r="M13" s="126"/>
      <c r="N13" s="126"/>
      <c r="O13" s="126"/>
      <c r="P13" s="126"/>
      <c r="Q13" s="126"/>
      <c r="R13" s="127"/>
    </row>
    <row r="14" spans="1:18" ht="27" thickBot="1">
      <c r="A14" s="1141" t="s">
        <v>16</v>
      </c>
      <c r="B14" s="1142"/>
      <c r="C14" s="1142"/>
      <c r="D14" s="1142"/>
      <c r="E14" s="1142"/>
      <c r="F14" s="1142"/>
      <c r="G14" s="1142"/>
      <c r="H14" s="1142"/>
      <c r="I14" s="1142"/>
      <c r="J14" s="1143"/>
      <c r="K14" s="1381" t="s">
        <v>1</v>
      </c>
      <c r="L14" s="1144"/>
      <c r="M14" s="1144"/>
      <c r="N14" s="1144"/>
      <c r="O14" s="1144"/>
      <c r="P14" s="1144"/>
      <c r="Q14" s="1144"/>
      <c r="R14" s="1145"/>
    </row>
    <row r="15" spans="1:18" ht="15.75" thickBot="1">
      <c r="A15" s="1133" t="s">
        <v>27</v>
      </c>
      <c r="B15" s="1367" t="s">
        <v>26</v>
      </c>
      <c r="C15" s="1226" t="s">
        <v>19</v>
      </c>
      <c r="D15" s="1369" t="s">
        <v>11</v>
      </c>
      <c r="E15" s="1370"/>
      <c r="F15" s="1370"/>
      <c r="G15" s="1371"/>
      <c r="H15" s="1387" t="s">
        <v>20</v>
      </c>
      <c r="I15" s="1387" t="s">
        <v>21</v>
      </c>
      <c r="J15" s="1387" t="s">
        <v>2</v>
      </c>
      <c r="K15" s="1382" t="s">
        <v>22</v>
      </c>
      <c r="L15" s="1389" t="s">
        <v>3</v>
      </c>
      <c r="M15" s="1390"/>
      <c r="N15" s="1391"/>
      <c r="O15" s="1382" t="s">
        <v>4</v>
      </c>
      <c r="P15" s="1382" t="s">
        <v>5</v>
      </c>
      <c r="Q15" s="244" t="s">
        <v>29</v>
      </c>
      <c r="R15" s="1382" t="s">
        <v>0</v>
      </c>
    </row>
    <row r="16" spans="1:18" ht="27.75" customHeight="1" thickBot="1">
      <c r="A16" s="1134"/>
      <c r="B16" s="1368"/>
      <c r="C16" s="1227"/>
      <c r="D16" s="242" t="s">
        <v>12</v>
      </c>
      <c r="E16" s="233" t="s">
        <v>13</v>
      </c>
      <c r="F16" s="233" t="s">
        <v>14</v>
      </c>
      <c r="G16" s="233" t="s">
        <v>15</v>
      </c>
      <c r="H16" s="1388"/>
      <c r="I16" s="1388"/>
      <c r="J16" s="1388"/>
      <c r="K16" s="1383"/>
      <c r="L16" s="243" t="s">
        <v>30</v>
      </c>
      <c r="M16" s="243" t="s">
        <v>28</v>
      </c>
      <c r="N16" s="243" t="s">
        <v>31</v>
      </c>
      <c r="O16" s="1383"/>
      <c r="P16" s="1383"/>
      <c r="Q16" s="241"/>
      <c r="R16" s="1383"/>
    </row>
    <row r="17" spans="1:18" ht="81" customHeight="1">
      <c r="A17" s="447">
        <v>1</v>
      </c>
      <c r="B17" s="1384" t="s">
        <v>846</v>
      </c>
      <c r="C17" s="432" t="s">
        <v>870</v>
      </c>
      <c r="D17" s="433">
        <v>25</v>
      </c>
      <c r="E17" s="434">
        <v>25</v>
      </c>
      <c r="F17" s="435"/>
      <c r="G17" s="435"/>
      <c r="H17" s="436" t="s">
        <v>871</v>
      </c>
      <c r="I17" s="437">
        <v>0</v>
      </c>
      <c r="J17" s="437">
        <v>0</v>
      </c>
      <c r="K17" s="438">
        <v>1</v>
      </c>
      <c r="L17" s="439"/>
      <c r="M17" s="437">
        <f>IF(K17&lt;1,(AVERAGE(D17:G17)/K17),SUM(D17:G17)/K17)</f>
        <v>50</v>
      </c>
      <c r="N17" s="448" t="str">
        <f t="shared" ref="N17:N22" si="0">IF(M17&lt;=T$16,"T",IF(M17&lt;$X$16,"R",IF(M17&gt;=$X$16,"P")))</f>
        <v>P</v>
      </c>
      <c r="O17" s="440">
        <v>1</v>
      </c>
      <c r="P17" s="441" t="s">
        <v>872</v>
      </c>
      <c r="Q17" s="441" t="s">
        <v>873</v>
      </c>
      <c r="R17" s="441" t="s">
        <v>860</v>
      </c>
    </row>
    <row r="18" spans="1:18" ht="75.75" customHeight="1">
      <c r="A18" s="318">
        <v>2</v>
      </c>
      <c r="B18" s="1385"/>
      <c r="C18" s="424" t="s">
        <v>581</v>
      </c>
      <c r="D18" s="442">
        <v>25</v>
      </c>
      <c r="E18" s="434">
        <v>25</v>
      </c>
      <c r="F18" s="435"/>
      <c r="G18" s="435"/>
      <c r="H18" s="406" t="s">
        <v>874</v>
      </c>
      <c r="I18" s="443">
        <v>0</v>
      </c>
      <c r="J18" s="443">
        <v>0</v>
      </c>
      <c r="K18" s="449">
        <v>1</v>
      </c>
      <c r="L18" s="444"/>
      <c r="M18" s="445">
        <v>25</v>
      </c>
      <c r="N18" s="448" t="str">
        <f t="shared" si="0"/>
        <v>P</v>
      </c>
      <c r="O18" s="409">
        <v>1</v>
      </c>
      <c r="P18" s="410" t="s">
        <v>875</v>
      </c>
      <c r="Q18" s="410" t="s">
        <v>876</v>
      </c>
      <c r="R18" s="446" t="s">
        <v>860</v>
      </c>
    </row>
    <row r="19" spans="1:18" ht="42.75" customHeight="1">
      <c r="A19" s="318">
        <v>3</v>
      </c>
      <c r="B19" s="1385"/>
      <c r="C19" s="424" t="s">
        <v>877</v>
      </c>
      <c r="D19" s="442">
        <v>25</v>
      </c>
      <c r="E19" s="434">
        <v>25</v>
      </c>
      <c r="F19" s="435"/>
      <c r="G19" s="435"/>
      <c r="H19" s="406" t="s">
        <v>878</v>
      </c>
      <c r="I19" s="443">
        <v>0</v>
      </c>
      <c r="J19" s="443">
        <v>0</v>
      </c>
      <c r="K19" s="449">
        <v>1</v>
      </c>
      <c r="L19" s="444"/>
      <c r="M19" s="445">
        <v>25</v>
      </c>
      <c r="N19" s="448" t="str">
        <f t="shared" si="0"/>
        <v>P</v>
      </c>
      <c r="O19" s="409">
        <v>1</v>
      </c>
      <c r="P19" s="410" t="s">
        <v>879</v>
      </c>
      <c r="Q19" s="410" t="s">
        <v>859</v>
      </c>
      <c r="R19" s="446" t="s">
        <v>860</v>
      </c>
    </row>
    <row r="20" spans="1:18" ht="55.5" customHeight="1">
      <c r="A20" s="318">
        <v>4</v>
      </c>
      <c r="B20" s="1385"/>
      <c r="C20" s="424" t="s">
        <v>880</v>
      </c>
      <c r="D20" s="442">
        <v>25</v>
      </c>
      <c r="E20" s="434">
        <v>25</v>
      </c>
      <c r="F20" s="435"/>
      <c r="G20" s="435"/>
      <c r="H20" s="406" t="s">
        <v>881</v>
      </c>
      <c r="I20" s="443">
        <v>0</v>
      </c>
      <c r="J20" s="443">
        <v>0</v>
      </c>
      <c r="K20" s="449">
        <v>1</v>
      </c>
      <c r="L20" s="444"/>
      <c r="M20" s="445">
        <v>25</v>
      </c>
      <c r="N20" s="448" t="str">
        <f t="shared" si="0"/>
        <v>P</v>
      </c>
      <c r="O20" s="409">
        <v>1</v>
      </c>
      <c r="P20" s="410" t="s">
        <v>879</v>
      </c>
      <c r="Q20" s="410" t="s">
        <v>859</v>
      </c>
      <c r="R20" s="446" t="s">
        <v>860</v>
      </c>
    </row>
    <row r="21" spans="1:18" ht="51.75" customHeight="1">
      <c r="A21" s="318">
        <v>5</v>
      </c>
      <c r="B21" s="1385"/>
      <c r="C21" s="424" t="s">
        <v>882</v>
      </c>
      <c r="D21" s="442">
        <v>25</v>
      </c>
      <c r="E21" s="434">
        <v>25</v>
      </c>
      <c r="F21" s="435"/>
      <c r="G21" s="435"/>
      <c r="H21" s="406" t="s">
        <v>883</v>
      </c>
      <c r="I21" s="443">
        <v>0</v>
      </c>
      <c r="J21" s="443">
        <v>0</v>
      </c>
      <c r="K21" s="449">
        <v>1</v>
      </c>
      <c r="L21" s="444"/>
      <c r="M21" s="445">
        <v>25</v>
      </c>
      <c r="N21" s="448" t="str">
        <f t="shared" si="0"/>
        <v>P</v>
      </c>
      <c r="O21" s="409">
        <v>1</v>
      </c>
      <c r="P21" s="410" t="s">
        <v>884</v>
      </c>
      <c r="Q21" s="410" t="s">
        <v>885</v>
      </c>
      <c r="R21" s="446" t="s">
        <v>860</v>
      </c>
    </row>
    <row r="22" spans="1:18" ht="44.25" customHeight="1">
      <c r="A22" s="318">
        <v>6</v>
      </c>
      <c r="B22" s="1386"/>
      <c r="C22" s="424" t="s">
        <v>886</v>
      </c>
      <c r="D22" s="442">
        <v>25</v>
      </c>
      <c r="E22" s="434">
        <v>25</v>
      </c>
      <c r="F22" s="435"/>
      <c r="G22" s="435"/>
      <c r="H22" s="406" t="s">
        <v>852</v>
      </c>
      <c r="I22" s="443">
        <v>4800000</v>
      </c>
      <c r="J22" s="443">
        <v>100</v>
      </c>
      <c r="K22" s="449">
        <v>1</v>
      </c>
      <c r="L22" s="444"/>
      <c r="M22" s="445">
        <v>100</v>
      </c>
      <c r="N22" s="448" t="str">
        <f t="shared" si="0"/>
        <v>P</v>
      </c>
      <c r="O22" s="409">
        <v>1</v>
      </c>
      <c r="P22" s="410" t="s">
        <v>887</v>
      </c>
      <c r="Q22" s="410" t="s">
        <v>888</v>
      </c>
      <c r="R22" s="446" t="s">
        <v>860</v>
      </c>
    </row>
  </sheetData>
  <mergeCells count="30">
    <mergeCell ref="R15:R16"/>
    <mergeCell ref="B17:B22"/>
    <mergeCell ref="H15:H16"/>
    <mergeCell ref="I15:I16"/>
    <mergeCell ref="J15:J16"/>
    <mergeCell ref="K15:K16"/>
    <mergeCell ref="L15:N15"/>
    <mergeCell ref="O15:O16"/>
    <mergeCell ref="A15:A16"/>
    <mergeCell ref="B15:B16"/>
    <mergeCell ref="C15:C16"/>
    <mergeCell ref="D15:G15"/>
    <mergeCell ref="A7:C7"/>
    <mergeCell ref="D7:K7"/>
    <mergeCell ref="A8:C8"/>
    <mergeCell ref="D8:K8"/>
    <mergeCell ref="A9:C9"/>
    <mergeCell ref="D9:K9"/>
    <mergeCell ref="A10:C10"/>
    <mergeCell ref="D10:K10"/>
    <mergeCell ref="A12:R12"/>
    <mergeCell ref="A14:J14"/>
    <mergeCell ref="K14:R14"/>
    <mergeCell ref="P15:P16"/>
    <mergeCell ref="A3:C5"/>
    <mergeCell ref="D3:K3"/>
    <mergeCell ref="L3:R3"/>
    <mergeCell ref="D4:K5"/>
    <mergeCell ref="L4:R4"/>
    <mergeCell ref="L5:R5"/>
  </mergeCells>
  <conditionalFormatting sqref="N17:N22">
    <cfRule type="containsText" dxfId="104" priority="1" stopIfTrue="1" operator="containsText" text="P">
      <formula>NOT(ISERROR(SEARCH("P",N17)))</formula>
    </cfRule>
    <cfRule type="containsText" dxfId="103" priority="2" stopIfTrue="1" operator="containsText" text="R">
      <formula>NOT(ISERROR(SEARCH("R",N17)))</formula>
    </cfRule>
    <cfRule type="containsText" dxfId="102" priority="3" operator="containsText" text="T">
      <formula>NOT(ISERROR(SEARCH("T",N17)))</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7AD3-7227-4981-A402-88045460DEF9}">
  <dimension ref="A1:R20"/>
  <sheetViews>
    <sheetView topLeftCell="A18" zoomScale="86" zoomScaleNormal="86" workbookViewId="0">
      <selection activeCell="E18" sqref="E18"/>
    </sheetView>
  </sheetViews>
  <sheetFormatPr defaultColWidth="11.42578125" defaultRowHeight="15"/>
  <cols>
    <col min="1" max="1" width="7.5703125" customWidth="1"/>
    <col min="2" max="2" width="40.7109375" customWidth="1"/>
    <col min="3" max="3" width="41.140625" customWidth="1"/>
    <col min="8" max="8" width="42.7109375" customWidth="1"/>
    <col min="9" max="9" width="24.7109375" customWidth="1"/>
    <col min="10" max="10" width="15.85546875" customWidth="1"/>
    <col min="16" max="16" width="23.85546875" customWidth="1"/>
    <col min="17" max="17" width="18" customWidth="1"/>
  </cols>
  <sheetData>
    <row r="1" spans="1:18">
      <c r="A1" s="121"/>
      <c r="B1" s="121"/>
      <c r="C1" s="121"/>
      <c r="D1" s="226"/>
      <c r="E1" s="226"/>
      <c r="F1" s="226"/>
      <c r="G1" s="226"/>
      <c r="H1" s="121"/>
      <c r="I1" s="121"/>
      <c r="J1" s="121"/>
      <c r="K1" s="121"/>
      <c r="L1" s="121"/>
      <c r="M1" s="121"/>
      <c r="N1" s="121"/>
      <c r="O1" s="121"/>
      <c r="P1" s="121"/>
      <c r="Q1" s="121"/>
      <c r="R1" s="121"/>
    </row>
    <row r="2" spans="1:18" ht="15.75" thickBot="1">
      <c r="A2" s="121"/>
      <c r="B2" s="121"/>
      <c r="C2" s="121"/>
      <c r="D2" s="226"/>
      <c r="E2" s="226"/>
      <c r="F2" s="226"/>
      <c r="G2" s="226"/>
      <c r="H2" s="121"/>
      <c r="I2" s="121"/>
      <c r="J2" s="121"/>
      <c r="K2" s="121"/>
      <c r="L2" s="121"/>
      <c r="M2" s="121"/>
      <c r="N2" s="121"/>
      <c r="O2" s="121"/>
      <c r="P2" s="121"/>
      <c r="Q2" s="121"/>
      <c r="R2" s="121"/>
    </row>
    <row r="3" spans="1:18" ht="16.5" thickBot="1">
      <c r="A3" s="1150"/>
      <c r="B3" s="1151"/>
      <c r="C3" s="1152"/>
      <c r="D3" s="1392" t="s">
        <v>18</v>
      </c>
      <c r="E3" s="1393"/>
      <c r="F3" s="1393"/>
      <c r="G3" s="1393"/>
      <c r="H3" s="1393"/>
      <c r="I3" s="1393"/>
      <c r="J3" s="1393"/>
      <c r="K3" s="1394"/>
      <c r="L3" s="1162" t="s">
        <v>714</v>
      </c>
      <c r="M3" s="1163"/>
      <c r="N3" s="1163"/>
      <c r="O3" s="1163"/>
      <c r="P3" s="1163"/>
      <c r="Q3" s="1163"/>
      <c r="R3" s="1358"/>
    </row>
    <row r="4" spans="1:18" ht="16.5" thickBot="1">
      <c r="A4" s="1153"/>
      <c r="B4" s="1154"/>
      <c r="C4" s="1155"/>
      <c r="D4" s="1359" t="s">
        <v>17</v>
      </c>
      <c r="E4" s="1360"/>
      <c r="F4" s="1360"/>
      <c r="G4" s="1360"/>
      <c r="H4" s="1360"/>
      <c r="I4" s="1360"/>
      <c r="J4" s="1360"/>
      <c r="K4" s="1361"/>
      <c r="L4" s="1170" t="s">
        <v>869</v>
      </c>
      <c r="M4" s="1171"/>
      <c r="N4" s="1171"/>
      <c r="O4" s="1171"/>
      <c r="P4" s="1171"/>
      <c r="Q4" s="1171"/>
      <c r="R4" s="1365"/>
    </row>
    <row r="5" spans="1:18" ht="16.5" thickBot="1">
      <c r="A5" s="1156"/>
      <c r="B5" s="1157"/>
      <c r="C5" s="1158"/>
      <c r="D5" s="1362"/>
      <c r="E5" s="1363"/>
      <c r="F5" s="1363"/>
      <c r="G5" s="1363"/>
      <c r="H5" s="1363"/>
      <c r="I5" s="1363"/>
      <c r="J5" s="1363"/>
      <c r="K5" s="1364"/>
      <c r="L5" s="1172" t="s">
        <v>8</v>
      </c>
      <c r="M5" s="1173"/>
      <c r="N5" s="1173"/>
      <c r="O5" s="1173"/>
      <c r="P5" s="1173"/>
      <c r="Q5" s="1173"/>
      <c r="R5" s="1366"/>
    </row>
    <row r="6" spans="1:18" ht="15.75" thickBot="1">
      <c r="A6" s="121"/>
      <c r="B6" s="121"/>
      <c r="C6" s="121"/>
      <c r="D6" s="226"/>
      <c r="E6" s="226"/>
      <c r="F6" s="226"/>
      <c r="G6" s="226"/>
      <c r="H6" s="122"/>
      <c r="I6" s="122"/>
      <c r="J6" s="123"/>
      <c r="K6" s="123"/>
      <c r="L6" s="123"/>
      <c r="M6" s="123"/>
      <c r="N6" s="123"/>
      <c r="O6" s="123"/>
      <c r="P6" s="123"/>
      <c r="Q6" s="123"/>
      <c r="R6" s="123"/>
    </row>
    <row r="7" spans="1:18" ht="15.75" thickBot="1">
      <c r="A7" s="1372" t="s">
        <v>10</v>
      </c>
      <c r="B7" s="1373"/>
      <c r="C7" s="1374"/>
      <c r="D7" s="1395" t="s">
        <v>904</v>
      </c>
      <c r="E7" s="1396"/>
      <c r="F7" s="1396"/>
      <c r="G7" s="1396"/>
      <c r="H7" s="1396"/>
      <c r="I7" s="1396"/>
      <c r="J7" s="1396"/>
      <c r="K7" s="1397"/>
      <c r="L7" s="123"/>
      <c r="M7" s="123"/>
      <c r="N7" s="123"/>
      <c r="O7" s="123"/>
      <c r="P7" s="123"/>
      <c r="Q7" s="123"/>
      <c r="R7" s="123"/>
    </row>
    <row r="8" spans="1:18" ht="15.75" thickBot="1">
      <c r="A8" s="1372" t="s">
        <v>25</v>
      </c>
      <c r="B8" s="1373"/>
      <c r="C8" s="1374"/>
      <c r="D8" s="993">
        <v>2025</v>
      </c>
      <c r="E8" s="994"/>
      <c r="F8" s="994"/>
      <c r="G8" s="994"/>
      <c r="H8" s="994"/>
      <c r="I8" s="994"/>
      <c r="J8" s="994"/>
      <c r="K8" s="995"/>
      <c r="L8" s="123"/>
      <c r="M8" s="123"/>
      <c r="N8" s="123"/>
      <c r="O8" s="123"/>
      <c r="P8" s="123"/>
      <c r="Q8" s="123"/>
      <c r="R8" s="123"/>
    </row>
    <row r="9" spans="1:18" ht="15.75" thickBot="1">
      <c r="A9" s="1372" t="s">
        <v>6</v>
      </c>
      <c r="B9" s="1373"/>
      <c r="C9" s="1374"/>
      <c r="D9" s="993" t="s">
        <v>718</v>
      </c>
      <c r="E9" s="994"/>
      <c r="F9" s="994"/>
      <c r="G9" s="994"/>
      <c r="H9" s="994"/>
      <c r="I9" s="994"/>
      <c r="J9" s="994"/>
      <c r="K9" s="995"/>
      <c r="L9" s="123"/>
      <c r="M9" s="123"/>
      <c r="N9" s="123"/>
      <c r="O9" s="123"/>
      <c r="P9" s="123"/>
      <c r="Q9" s="123"/>
      <c r="R9" s="123"/>
    </row>
    <row r="10" spans="1:18" ht="15.75" thickBot="1">
      <c r="A10" s="1378" t="s">
        <v>7</v>
      </c>
      <c r="B10" s="1379"/>
      <c r="C10" s="1380"/>
      <c r="D10" s="993" t="s">
        <v>1151</v>
      </c>
      <c r="E10" s="994"/>
      <c r="F10" s="994"/>
      <c r="G10" s="994"/>
      <c r="H10" s="994"/>
      <c r="I10" s="994"/>
      <c r="J10" s="994"/>
      <c r="K10" s="995"/>
      <c r="L10" s="123"/>
      <c r="M10" s="123"/>
      <c r="N10" s="123"/>
      <c r="O10" s="123"/>
      <c r="P10" s="123"/>
      <c r="Q10" s="123"/>
      <c r="R10" s="123"/>
    </row>
    <row r="11" spans="1:18" ht="15.75" thickBot="1">
      <c r="A11" s="124"/>
      <c r="B11" s="124"/>
      <c r="C11" s="124"/>
      <c r="D11" s="227"/>
      <c r="E11" s="227"/>
      <c r="F11" s="227"/>
      <c r="G11" s="245"/>
      <c r="H11" s="122"/>
      <c r="I11" s="122"/>
      <c r="J11" s="122"/>
      <c r="K11" s="122"/>
      <c r="L11" s="123"/>
      <c r="M11" s="123"/>
      <c r="N11" s="123"/>
      <c r="O11" s="123"/>
      <c r="P11" s="123"/>
      <c r="Q11" s="123"/>
      <c r="R11" s="123"/>
    </row>
    <row r="12" spans="1:18" ht="32.25" thickBot="1">
      <c r="A12" s="1138" t="s">
        <v>9</v>
      </c>
      <c r="B12" s="1139"/>
      <c r="C12" s="1139"/>
      <c r="D12" s="1139"/>
      <c r="E12" s="1139"/>
      <c r="F12" s="1139"/>
      <c r="G12" s="1139"/>
      <c r="H12" s="1139"/>
      <c r="I12" s="1139"/>
      <c r="J12" s="1139"/>
      <c r="K12" s="1139"/>
      <c r="L12" s="1139"/>
      <c r="M12" s="1139"/>
      <c r="N12" s="1139"/>
      <c r="O12" s="1139"/>
      <c r="P12" s="1139"/>
      <c r="Q12" s="1139"/>
      <c r="R12" s="1140"/>
    </row>
    <row r="13" spans="1:18" ht="16.5" thickBot="1">
      <c r="A13" s="125"/>
      <c r="B13" s="126"/>
      <c r="C13" s="126"/>
      <c r="D13" s="228"/>
      <c r="E13" s="228"/>
      <c r="F13" s="228"/>
      <c r="G13" s="228"/>
      <c r="H13" s="126"/>
      <c r="I13" s="126"/>
      <c r="J13" s="126"/>
      <c r="K13" s="126"/>
      <c r="L13" s="126"/>
      <c r="M13" s="126"/>
      <c r="N13" s="126"/>
      <c r="O13" s="126"/>
      <c r="P13" s="126"/>
      <c r="Q13" s="126"/>
      <c r="R13" s="127"/>
    </row>
    <row r="14" spans="1:18" ht="27" thickBot="1">
      <c r="A14" s="1141" t="s">
        <v>16</v>
      </c>
      <c r="B14" s="1142"/>
      <c r="C14" s="1142"/>
      <c r="D14" s="1142"/>
      <c r="E14" s="1142"/>
      <c r="F14" s="1142"/>
      <c r="G14" s="1142"/>
      <c r="H14" s="1142"/>
      <c r="I14" s="1142"/>
      <c r="J14" s="1143"/>
      <c r="K14" s="1144" t="s">
        <v>1</v>
      </c>
      <c r="L14" s="1144"/>
      <c r="M14" s="1144"/>
      <c r="N14" s="1144"/>
      <c r="O14" s="1144"/>
      <c r="P14" s="1144"/>
      <c r="Q14" s="1144"/>
      <c r="R14" s="1145"/>
    </row>
    <row r="15" spans="1:18" ht="32.25" customHeight="1" thickBot="1">
      <c r="A15" s="1133" t="s">
        <v>27</v>
      </c>
      <c r="B15" s="1367" t="s">
        <v>26</v>
      </c>
      <c r="C15" s="1367" t="s">
        <v>19</v>
      </c>
      <c r="D15" s="1369" t="s">
        <v>11</v>
      </c>
      <c r="E15" s="1370"/>
      <c r="F15" s="1370"/>
      <c r="G15" s="1371"/>
      <c r="H15" s="1407" t="s">
        <v>20</v>
      </c>
      <c r="I15" s="1409" t="s">
        <v>21</v>
      </c>
      <c r="J15" s="1409" t="s">
        <v>2</v>
      </c>
      <c r="K15" s="1411" t="s">
        <v>22</v>
      </c>
      <c r="L15" s="1389" t="s">
        <v>3</v>
      </c>
      <c r="M15" s="1390"/>
      <c r="N15" s="1390"/>
      <c r="O15" s="1413" t="s">
        <v>4</v>
      </c>
      <c r="P15" s="1382" t="s">
        <v>5</v>
      </c>
      <c r="Q15" s="244" t="s">
        <v>29</v>
      </c>
      <c r="R15" s="1399" t="s">
        <v>0</v>
      </c>
    </row>
    <row r="16" spans="1:18" ht="33" customHeight="1" thickBot="1">
      <c r="A16" s="1415"/>
      <c r="B16" s="1416"/>
      <c r="C16" s="1416"/>
      <c r="D16" s="199" t="s">
        <v>12</v>
      </c>
      <c r="E16" s="233" t="s">
        <v>13</v>
      </c>
      <c r="F16" s="233" t="s">
        <v>14</v>
      </c>
      <c r="G16" s="233" t="s">
        <v>15</v>
      </c>
      <c r="H16" s="1408"/>
      <c r="I16" s="1410"/>
      <c r="J16" s="1410"/>
      <c r="K16" s="1412"/>
      <c r="L16" s="247" t="s">
        <v>30</v>
      </c>
      <c r="M16" s="247" t="s">
        <v>28</v>
      </c>
      <c r="N16" s="247" t="s">
        <v>31</v>
      </c>
      <c r="O16" s="1414"/>
      <c r="P16" s="1398"/>
      <c r="Q16" s="248"/>
      <c r="R16" s="1400"/>
    </row>
    <row r="17" spans="1:18" ht="76.5" customHeight="1">
      <c r="A17" s="1404">
        <v>1</v>
      </c>
      <c r="B17" s="1401" t="s">
        <v>846</v>
      </c>
      <c r="C17" s="450" t="s">
        <v>889</v>
      </c>
      <c r="D17" s="451">
        <v>475</v>
      </c>
      <c r="E17" s="452">
        <v>529</v>
      </c>
      <c r="F17" s="451"/>
      <c r="G17" s="451"/>
      <c r="H17" s="453" t="s">
        <v>890</v>
      </c>
      <c r="I17" s="893">
        <v>0</v>
      </c>
      <c r="J17" s="893">
        <v>0</v>
      </c>
      <c r="K17" s="455">
        <v>1</v>
      </c>
      <c r="L17" s="456">
        <v>0</v>
      </c>
      <c r="M17" s="457">
        <v>100</v>
      </c>
      <c r="N17" s="448" t="str">
        <f t="shared" ref="N17:N20" si="0">IF(M17&lt;=T$16,"T",IF(M17&lt;$Y$16,"R",IF(M17&gt;=$Y$16,"P")))</f>
        <v>P</v>
      </c>
      <c r="O17" s="401">
        <v>0</v>
      </c>
      <c r="P17" s="402" t="s">
        <v>891</v>
      </c>
      <c r="Q17" s="467" t="s">
        <v>892</v>
      </c>
      <c r="R17" s="403" t="s">
        <v>860</v>
      </c>
    </row>
    <row r="18" spans="1:18" ht="140.25" customHeight="1">
      <c r="A18" s="1405"/>
      <c r="B18" s="1402"/>
      <c r="C18" s="468" t="s">
        <v>893</v>
      </c>
      <c r="D18" s="442">
        <v>1</v>
      </c>
      <c r="E18" s="434"/>
      <c r="F18" s="435"/>
      <c r="G18" s="435"/>
      <c r="H18" s="458" t="s">
        <v>894</v>
      </c>
      <c r="I18" s="894">
        <v>100000</v>
      </c>
      <c r="J18" s="894">
        <v>0</v>
      </c>
      <c r="K18" s="449">
        <v>1</v>
      </c>
      <c r="L18" s="444">
        <v>5</v>
      </c>
      <c r="M18" s="459">
        <v>95</v>
      </c>
      <c r="N18" s="448" t="str">
        <f t="shared" si="0"/>
        <v>P</v>
      </c>
      <c r="O18" s="409">
        <v>0</v>
      </c>
      <c r="P18" s="410" t="s">
        <v>895</v>
      </c>
      <c r="Q18" s="469" t="s">
        <v>896</v>
      </c>
      <c r="R18" s="411" t="s">
        <v>860</v>
      </c>
    </row>
    <row r="19" spans="1:18" ht="97.5" customHeight="1">
      <c r="A19" s="1405"/>
      <c r="B19" s="1402"/>
      <c r="C19" s="470" t="s">
        <v>897</v>
      </c>
      <c r="D19" s="442">
        <v>3</v>
      </c>
      <c r="E19" s="434">
        <v>15</v>
      </c>
      <c r="F19" s="435"/>
      <c r="G19" s="435"/>
      <c r="H19" s="458" t="s">
        <v>898</v>
      </c>
      <c r="I19" s="894">
        <v>1014662</v>
      </c>
      <c r="J19" s="894">
        <v>1138212.2</v>
      </c>
      <c r="K19" s="449">
        <v>1</v>
      </c>
      <c r="L19" s="444">
        <v>0</v>
      </c>
      <c r="M19" s="459">
        <v>100</v>
      </c>
      <c r="N19" s="448" t="str">
        <f t="shared" si="0"/>
        <v>P</v>
      </c>
      <c r="O19" s="409">
        <v>1</v>
      </c>
      <c r="P19" s="410" t="s">
        <v>899</v>
      </c>
      <c r="Q19" s="469" t="s">
        <v>900</v>
      </c>
      <c r="R19" s="411" t="s">
        <v>860</v>
      </c>
    </row>
    <row r="20" spans="1:18" ht="109.5" customHeight="1" thickBot="1">
      <c r="A20" s="1406"/>
      <c r="B20" s="1403"/>
      <c r="C20" s="471" t="s">
        <v>582</v>
      </c>
      <c r="D20" s="460">
        <v>1</v>
      </c>
      <c r="E20" s="461">
        <v>1</v>
      </c>
      <c r="F20" s="462"/>
      <c r="G20" s="462"/>
      <c r="H20" s="463" t="s">
        <v>901</v>
      </c>
      <c r="I20" s="894">
        <v>0</v>
      </c>
      <c r="J20" s="894">
        <v>0</v>
      </c>
      <c r="K20" s="472">
        <v>1</v>
      </c>
      <c r="L20" s="465">
        <v>0</v>
      </c>
      <c r="M20" s="466">
        <v>100</v>
      </c>
      <c r="N20" s="448" t="str">
        <f t="shared" si="0"/>
        <v>P</v>
      </c>
      <c r="O20" s="418">
        <v>0</v>
      </c>
      <c r="P20" s="419" t="s">
        <v>902</v>
      </c>
      <c r="Q20" s="419" t="s">
        <v>903</v>
      </c>
      <c r="R20" s="420" t="s">
        <v>860</v>
      </c>
    </row>
  </sheetData>
  <mergeCells count="31">
    <mergeCell ref="P15:P16"/>
    <mergeCell ref="R15:R16"/>
    <mergeCell ref="B17:B20"/>
    <mergeCell ref="A17:A20"/>
    <mergeCell ref="H15:H16"/>
    <mergeCell ref="I15:I16"/>
    <mergeCell ref="J15:J16"/>
    <mergeCell ref="K15:K16"/>
    <mergeCell ref="L15:N15"/>
    <mergeCell ref="O15:O16"/>
    <mergeCell ref="A15:A16"/>
    <mergeCell ref="B15:B16"/>
    <mergeCell ref="C15:C16"/>
    <mergeCell ref="D15:G15"/>
    <mergeCell ref="A10:C10"/>
    <mergeCell ref="D10:K10"/>
    <mergeCell ref="A12:R12"/>
    <mergeCell ref="A14:J14"/>
    <mergeCell ref="K14:R14"/>
    <mergeCell ref="A7:C7"/>
    <mergeCell ref="D7:K7"/>
    <mergeCell ref="A8:C8"/>
    <mergeCell ref="D8:K8"/>
    <mergeCell ref="A9:C9"/>
    <mergeCell ref="D9:K9"/>
    <mergeCell ref="A3:C5"/>
    <mergeCell ref="D3:K3"/>
    <mergeCell ref="L3:R3"/>
    <mergeCell ref="D4:K5"/>
    <mergeCell ref="L4:R4"/>
    <mergeCell ref="L5:R5"/>
  </mergeCells>
  <conditionalFormatting sqref="N17:N20">
    <cfRule type="containsText" dxfId="101" priority="1" stopIfTrue="1" operator="containsText" text="P">
      <formula>NOT(ISERROR(SEARCH("P",N17)))</formula>
    </cfRule>
    <cfRule type="containsText" dxfId="100" priority="2" stopIfTrue="1" operator="containsText" text="R">
      <formula>NOT(ISERROR(SEARCH("R",N17)))</formula>
    </cfRule>
    <cfRule type="containsText" dxfId="99" priority="3" operator="containsText" text="T">
      <formula>NOT(ISERROR(SEARCH("T",N17)))</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71BF-539A-42A6-9433-AEF905AE7583}">
  <dimension ref="A1:R22"/>
  <sheetViews>
    <sheetView topLeftCell="A16" workbookViewId="0">
      <selection activeCell="D19" sqref="D19"/>
    </sheetView>
  </sheetViews>
  <sheetFormatPr defaultColWidth="11.42578125" defaultRowHeight="15"/>
  <cols>
    <col min="1" max="1" width="4.42578125" customWidth="1"/>
    <col min="2" max="2" width="29.28515625" customWidth="1"/>
    <col min="3" max="3" width="36.85546875" customWidth="1"/>
    <col min="8" max="8" width="32" customWidth="1"/>
    <col min="9" max="9" width="14.42578125" customWidth="1"/>
    <col min="10" max="10" width="15.28515625" customWidth="1"/>
    <col min="15" max="15" width="14.85546875" customWidth="1"/>
    <col min="16" max="16" width="19.5703125" customWidth="1"/>
    <col min="17" max="17" width="20.85546875" customWidth="1"/>
  </cols>
  <sheetData>
    <row r="1" spans="1:18">
      <c r="A1" s="121"/>
      <c r="B1" s="121"/>
      <c r="C1" s="121"/>
      <c r="D1" s="226"/>
      <c r="E1" s="226"/>
      <c r="F1" s="226"/>
      <c r="G1" s="226"/>
      <c r="H1" s="121"/>
      <c r="I1" s="121"/>
      <c r="J1" s="121"/>
      <c r="K1" s="121"/>
      <c r="L1" s="121"/>
      <c r="M1" s="121"/>
      <c r="N1" s="121"/>
      <c r="O1" s="121"/>
      <c r="P1" s="122"/>
      <c r="Q1" s="121"/>
      <c r="R1" s="121"/>
    </row>
    <row r="2" spans="1:18" ht="15.75" thickBot="1">
      <c r="A2" s="121"/>
      <c r="B2" s="121"/>
      <c r="C2" s="121"/>
      <c r="D2" s="226"/>
      <c r="E2" s="226"/>
      <c r="F2" s="226"/>
      <c r="G2" s="226"/>
      <c r="H2" s="121"/>
      <c r="I2" s="121"/>
      <c r="J2" s="121"/>
      <c r="K2" s="121"/>
      <c r="L2" s="121"/>
      <c r="M2" s="121"/>
      <c r="N2" s="121"/>
      <c r="O2" s="121"/>
      <c r="P2" s="122"/>
      <c r="Q2" s="121"/>
      <c r="R2" s="121"/>
    </row>
    <row r="3" spans="1:18" ht="16.5" thickBot="1">
      <c r="A3" s="1150"/>
      <c r="B3" s="1151"/>
      <c r="C3" s="1152"/>
      <c r="D3" s="1392" t="s">
        <v>18</v>
      </c>
      <c r="E3" s="1393"/>
      <c r="F3" s="1393"/>
      <c r="G3" s="1393"/>
      <c r="H3" s="1393"/>
      <c r="I3" s="1393"/>
      <c r="J3" s="1393"/>
      <c r="K3" s="1394"/>
      <c r="L3" s="1162" t="s">
        <v>714</v>
      </c>
      <c r="M3" s="1163"/>
      <c r="N3" s="1163"/>
      <c r="O3" s="1163"/>
      <c r="P3" s="1163"/>
      <c r="Q3" s="1163"/>
      <c r="R3" s="1358"/>
    </row>
    <row r="4" spans="1:18" ht="16.5" thickBot="1">
      <c r="A4" s="1153"/>
      <c r="B4" s="1154"/>
      <c r="C4" s="1155"/>
      <c r="D4" s="1359" t="s">
        <v>17</v>
      </c>
      <c r="E4" s="1360"/>
      <c r="F4" s="1360"/>
      <c r="G4" s="1360"/>
      <c r="H4" s="1360"/>
      <c r="I4" s="1360"/>
      <c r="J4" s="1360"/>
      <c r="K4" s="1361"/>
      <c r="L4" s="1170" t="s">
        <v>869</v>
      </c>
      <c r="M4" s="1171"/>
      <c r="N4" s="1171"/>
      <c r="O4" s="1171"/>
      <c r="P4" s="1171"/>
      <c r="Q4" s="1171"/>
      <c r="R4" s="1365"/>
    </row>
    <row r="5" spans="1:18" ht="16.5" thickBot="1">
      <c r="A5" s="1156"/>
      <c r="B5" s="1157"/>
      <c r="C5" s="1158"/>
      <c r="D5" s="1362"/>
      <c r="E5" s="1363"/>
      <c r="F5" s="1363"/>
      <c r="G5" s="1363"/>
      <c r="H5" s="1363"/>
      <c r="I5" s="1363"/>
      <c r="J5" s="1363"/>
      <c r="K5" s="1364"/>
      <c r="L5" s="1172" t="s">
        <v>8</v>
      </c>
      <c r="M5" s="1173"/>
      <c r="N5" s="1173"/>
      <c r="O5" s="1173"/>
      <c r="P5" s="1173"/>
      <c r="Q5" s="1173"/>
      <c r="R5" s="1366"/>
    </row>
    <row r="6" spans="1:18" ht="15.75" thickBot="1">
      <c r="A6" s="121"/>
      <c r="B6" s="121"/>
      <c r="C6" s="121"/>
      <c r="D6" s="226"/>
      <c r="E6" s="226"/>
      <c r="F6" s="226"/>
      <c r="G6" s="226"/>
      <c r="H6" s="122"/>
      <c r="I6" s="122"/>
      <c r="J6" s="123"/>
      <c r="K6" s="123"/>
      <c r="L6" s="123"/>
      <c r="M6" s="123"/>
      <c r="N6" s="123"/>
      <c r="O6" s="123"/>
      <c r="P6" s="234"/>
      <c r="Q6" s="123"/>
      <c r="R6" s="123"/>
    </row>
    <row r="7" spans="1:18" ht="15.75" thickBot="1">
      <c r="A7" s="1372" t="s">
        <v>10</v>
      </c>
      <c r="B7" s="1373"/>
      <c r="C7" s="1374"/>
      <c r="D7" s="1395" t="s">
        <v>921</v>
      </c>
      <c r="E7" s="1396"/>
      <c r="F7" s="1396"/>
      <c r="G7" s="1396"/>
      <c r="H7" s="1396"/>
      <c r="I7" s="1396"/>
      <c r="J7" s="1396"/>
      <c r="K7" s="1397"/>
      <c r="L7" s="123"/>
      <c r="M7" s="123"/>
      <c r="N7" s="123"/>
      <c r="O7" s="123"/>
      <c r="P7" s="234"/>
      <c r="Q7" s="123"/>
      <c r="R7" s="123"/>
    </row>
    <row r="8" spans="1:18" ht="15.75" thickBot="1">
      <c r="A8" s="1372" t="s">
        <v>25</v>
      </c>
      <c r="B8" s="1373"/>
      <c r="C8" s="1374"/>
      <c r="D8" s="993">
        <v>2025</v>
      </c>
      <c r="E8" s="994"/>
      <c r="F8" s="994"/>
      <c r="G8" s="994"/>
      <c r="H8" s="994"/>
      <c r="I8" s="994"/>
      <c r="J8" s="994"/>
      <c r="K8" s="995"/>
      <c r="L8" s="123"/>
      <c r="M8" s="123"/>
      <c r="N8" s="123"/>
      <c r="O8" s="123"/>
      <c r="P8" s="234"/>
      <c r="Q8" s="123"/>
      <c r="R8" s="123"/>
    </row>
    <row r="9" spans="1:18" ht="15.75" thickBot="1">
      <c r="A9" s="1372" t="s">
        <v>6</v>
      </c>
      <c r="B9" s="1373"/>
      <c r="C9" s="1374"/>
      <c r="D9" s="993" t="s">
        <v>718</v>
      </c>
      <c r="E9" s="994"/>
      <c r="F9" s="994"/>
      <c r="G9" s="994"/>
      <c r="H9" s="994"/>
      <c r="I9" s="994"/>
      <c r="J9" s="994"/>
      <c r="K9" s="995"/>
      <c r="L9" s="123"/>
      <c r="M9" s="123"/>
      <c r="N9" s="123"/>
      <c r="O9" s="123"/>
      <c r="P9" s="234"/>
      <c r="Q9" s="123"/>
      <c r="R9" s="123"/>
    </row>
    <row r="10" spans="1:18" ht="15.75" thickBot="1">
      <c r="A10" s="1378" t="s">
        <v>7</v>
      </c>
      <c r="B10" s="1379"/>
      <c r="C10" s="1380"/>
      <c r="D10" s="993" t="s">
        <v>1151</v>
      </c>
      <c r="E10" s="994"/>
      <c r="F10" s="994"/>
      <c r="G10" s="994"/>
      <c r="H10" s="994"/>
      <c r="I10" s="994"/>
      <c r="J10" s="994"/>
      <c r="K10" s="995"/>
      <c r="L10" s="123"/>
      <c r="M10" s="123"/>
      <c r="N10" s="123"/>
      <c r="O10" s="123"/>
      <c r="P10" s="234"/>
      <c r="Q10" s="123"/>
      <c r="R10" s="123"/>
    </row>
    <row r="11" spans="1:18" ht="15.75" thickBot="1">
      <c r="A11" s="124"/>
      <c r="B11" s="124"/>
      <c r="C11" s="124"/>
      <c r="D11" s="227"/>
      <c r="E11" s="227"/>
      <c r="F11" s="227"/>
      <c r="G11" s="245"/>
      <c r="H11" s="122"/>
      <c r="I11" s="122"/>
      <c r="J11" s="122"/>
      <c r="K11" s="122"/>
      <c r="L11" s="123"/>
      <c r="M11" s="123"/>
      <c r="N11" s="123"/>
      <c r="O11" s="123"/>
      <c r="P11" s="234"/>
      <c r="Q11" s="123"/>
      <c r="R11" s="123"/>
    </row>
    <row r="12" spans="1:18" ht="32.25" thickBot="1">
      <c r="A12" s="1138" t="s">
        <v>9</v>
      </c>
      <c r="B12" s="1139"/>
      <c r="C12" s="1139"/>
      <c r="D12" s="1139"/>
      <c r="E12" s="1139"/>
      <c r="F12" s="1139"/>
      <c r="G12" s="1139"/>
      <c r="H12" s="1139"/>
      <c r="I12" s="1139"/>
      <c r="J12" s="1139"/>
      <c r="K12" s="1139"/>
      <c r="L12" s="1139"/>
      <c r="M12" s="1139"/>
      <c r="N12" s="1139"/>
      <c r="O12" s="1139"/>
      <c r="P12" s="1139"/>
      <c r="Q12" s="1139"/>
      <c r="R12" s="1140"/>
    </row>
    <row r="13" spans="1:18" ht="16.5" thickBot="1">
      <c r="A13" s="125"/>
      <c r="B13" s="126"/>
      <c r="C13" s="126"/>
      <c r="D13" s="228"/>
      <c r="E13" s="228"/>
      <c r="F13" s="228"/>
      <c r="G13" s="228"/>
      <c r="H13" s="126"/>
      <c r="I13" s="126"/>
      <c r="J13" s="126"/>
      <c r="K13" s="126"/>
      <c r="L13" s="126"/>
      <c r="M13" s="126"/>
      <c r="N13" s="126"/>
      <c r="O13" s="126"/>
      <c r="P13" s="126"/>
      <c r="Q13" s="126"/>
      <c r="R13" s="127"/>
    </row>
    <row r="14" spans="1:18" ht="27" thickBot="1">
      <c r="A14" s="1141" t="s">
        <v>16</v>
      </c>
      <c r="B14" s="1142"/>
      <c r="C14" s="1142"/>
      <c r="D14" s="1142"/>
      <c r="E14" s="1142"/>
      <c r="F14" s="1142"/>
      <c r="G14" s="1142"/>
      <c r="H14" s="1142"/>
      <c r="I14" s="1142"/>
      <c r="J14" s="1143"/>
      <c r="K14" s="1144" t="s">
        <v>1</v>
      </c>
      <c r="L14" s="1144"/>
      <c r="M14" s="1144"/>
      <c r="N14" s="1144"/>
      <c r="O14" s="1144"/>
      <c r="P14" s="1144"/>
      <c r="Q14" s="1144"/>
      <c r="R14" s="1145"/>
    </row>
    <row r="15" spans="1:18" ht="15.75" thickBot="1">
      <c r="A15" s="1133" t="s">
        <v>27</v>
      </c>
      <c r="B15" s="1367" t="s">
        <v>26</v>
      </c>
      <c r="C15" s="1367" t="s">
        <v>19</v>
      </c>
      <c r="D15" s="1369" t="s">
        <v>11</v>
      </c>
      <c r="E15" s="1370"/>
      <c r="F15" s="1370"/>
      <c r="G15" s="1371"/>
      <c r="H15" s="1407" t="s">
        <v>20</v>
      </c>
      <c r="I15" s="1409" t="s">
        <v>21</v>
      </c>
      <c r="J15" s="1409" t="s">
        <v>2</v>
      </c>
      <c r="K15" s="1411" t="s">
        <v>22</v>
      </c>
      <c r="L15" s="1389" t="s">
        <v>3</v>
      </c>
      <c r="M15" s="1390"/>
      <c r="N15" s="1390"/>
      <c r="O15" s="1413" t="s">
        <v>4</v>
      </c>
      <c r="P15" s="1382" t="s">
        <v>5</v>
      </c>
      <c r="Q15" s="244" t="s">
        <v>29</v>
      </c>
      <c r="R15" s="1399" t="s">
        <v>0</v>
      </c>
    </row>
    <row r="16" spans="1:18" ht="25.5" customHeight="1" thickBot="1">
      <c r="A16" s="1415"/>
      <c r="B16" s="1416"/>
      <c r="C16" s="1416"/>
      <c r="D16" s="199" t="s">
        <v>12</v>
      </c>
      <c r="E16" s="233" t="s">
        <v>13</v>
      </c>
      <c r="F16" s="233" t="s">
        <v>14</v>
      </c>
      <c r="G16" s="233" t="s">
        <v>15</v>
      </c>
      <c r="H16" s="1408"/>
      <c r="I16" s="1410"/>
      <c r="J16" s="1410"/>
      <c r="K16" s="1412"/>
      <c r="L16" s="247" t="s">
        <v>30</v>
      </c>
      <c r="M16" s="247" t="s">
        <v>28</v>
      </c>
      <c r="N16" s="247" t="s">
        <v>31</v>
      </c>
      <c r="O16" s="1414"/>
      <c r="P16" s="1398"/>
      <c r="Q16" s="248"/>
      <c r="R16" s="1400"/>
    </row>
    <row r="17" spans="1:18" s="222" customFormat="1" ht="68.25" customHeight="1" thickBot="1">
      <c r="A17" s="1223">
        <v>1</v>
      </c>
      <c r="B17" s="1401" t="s">
        <v>846</v>
      </c>
      <c r="C17" s="474" t="s">
        <v>922</v>
      </c>
      <c r="D17" s="451">
        <v>25</v>
      </c>
      <c r="E17" s="451">
        <v>25</v>
      </c>
      <c r="F17" s="451">
        <v>0</v>
      </c>
      <c r="G17" s="451">
        <v>0</v>
      </c>
      <c r="H17" s="453" t="s">
        <v>923</v>
      </c>
      <c r="I17" s="454">
        <v>1000000</v>
      </c>
      <c r="J17" s="454">
        <v>578000</v>
      </c>
      <c r="K17" s="455">
        <v>1</v>
      </c>
      <c r="L17" s="456">
        <v>0</v>
      </c>
      <c r="M17" s="454">
        <v>100</v>
      </c>
      <c r="N17" s="475" t="str">
        <f t="shared" ref="N17:N21" si="0">IF(M17&lt;=T$16,"T",IF(M17&lt;$Y$16,"R",IF(M17&gt;=$Y$16,"P")))</f>
        <v>P</v>
      </c>
      <c r="O17" s="401">
        <v>0.25</v>
      </c>
      <c r="P17" s="402" t="s">
        <v>924</v>
      </c>
      <c r="Q17" s="402" t="s">
        <v>862</v>
      </c>
      <c r="R17" s="403" t="s">
        <v>860</v>
      </c>
    </row>
    <row r="18" spans="1:18" s="222" customFormat="1" ht="92.25" customHeight="1" thickBot="1">
      <c r="A18" s="1224"/>
      <c r="B18" s="1402"/>
      <c r="C18" s="468" t="s">
        <v>925</v>
      </c>
      <c r="D18" s="451">
        <v>25</v>
      </c>
      <c r="E18" s="451">
        <v>25</v>
      </c>
      <c r="F18" s="442">
        <v>0</v>
      </c>
      <c r="G18" s="442">
        <v>0</v>
      </c>
      <c r="H18" s="458" t="s">
        <v>926</v>
      </c>
      <c r="I18" s="443">
        <v>0</v>
      </c>
      <c r="J18" s="443">
        <v>0</v>
      </c>
      <c r="K18" s="449">
        <v>1</v>
      </c>
      <c r="L18" s="444">
        <v>0</v>
      </c>
      <c r="M18" s="476">
        <v>100</v>
      </c>
      <c r="N18" s="477" t="str">
        <f t="shared" si="0"/>
        <v>P</v>
      </c>
      <c r="O18" s="319">
        <v>0</v>
      </c>
      <c r="P18" s="410" t="s">
        <v>927</v>
      </c>
      <c r="Q18" s="410" t="s">
        <v>928</v>
      </c>
      <c r="R18" s="478" t="s">
        <v>860</v>
      </c>
    </row>
    <row r="19" spans="1:18" s="222" customFormat="1" ht="158.25" customHeight="1" thickBot="1">
      <c r="A19" s="1224"/>
      <c r="B19" s="1402"/>
      <c r="C19" s="468" t="s">
        <v>582</v>
      </c>
      <c r="D19" s="451">
        <v>25</v>
      </c>
      <c r="E19" s="451">
        <v>25</v>
      </c>
      <c r="F19" s="442">
        <v>0</v>
      </c>
      <c r="G19" s="442">
        <v>0</v>
      </c>
      <c r="H19" s="458" t="s">
        <v>929</v>
      </c>
      <c r="I19" s="443">
        <v>0</v>
      </c>
      <c r="J19" s="443">
        <v>0</v>
      </c>
      <c r="K19" s="449">
        <v>0.25</v>
      </c>
      <c r="L19" s="444">
        <v>0</v>
      </c>
      <c r="M19" s="476">
        <v>100</v>
      </c>
      <c r="N19" s="477" t="str">
        <f t="shared" si="0"/>
        <v>P</v>
      </c>
      <c r="O19" s="319">
        <v>0</v>
      </c>
      <c r="P19" s="410" t="s">
        <v>930</v>
      </c>
      <c r="Q19" s="410" t="s">
        <v>931</v>
      </c>
      <c r="R19" s="478" t="s">
        <v>860</v>
      </c>
    </row>
    <row r="20" spans="1:18" s="222" customFormat="1" ht="54.75" customHeight="1">
      <c r="A20" s="1224"/>
      <c r="B20" s="1402"/>
      <c r="C20" s="468" t="s">
        <v>849</v>
      </c>
      <c r="D20" s="451">
        <v>25</v>
      </c>
      <c r="E20" s="451">
        <v>25</v>
      </c>
      <c r="F20" s="442">
        <v>0</v>
      </c>
      <c r="G20" s="442">
        <v>0</v>
      </c>
      <c r="H20" s="458" t="s">
        <v>932</v>
      </c>
      <c r="I20" s="443">
        <v>0</v>
      </c>
      <c r="J20" s="443">
        <v>0</v>
      </c>
      <c r="K20" s="449">
        <v>0.25</v>
      </c>
      <c r="L20" s="444">
        <v>0</v>
      </c>
      <c r="M20" s="476">
        <v>100</v>
      </c>
      <c r="N20" s="477" t="str">
        <f t="shared" si="0"/>
        <v>P</v>
      </c>
      <c r="O20" s="319">
        <v>0</v>
      </c>
      <c r="P20" s="410" t="s">
        <v>933</v>
      </c>
      <c r="Q20" s="410" t="s">
        <v>934</v>
      </c>
      <c r="R20" s="478" t="s">
        <v>860</v>
      </c>
    </row>
    <row r="21" spans="1:18" s="222" customFormat="1" ht="57" customHeight="1" thickBot="1">
      <c r="A21" s="1225"/>
      <c r="B21" s="1403"/>
      <c r="C21" s="463" t="s">
        <v>935</v>
      </c>
      <c r="D21" s="460">
        <v>0</v>
      </c>
      <c r="E21" s="460">
        <v>0</v>
      </c>
      <c r="F21" s="460">
        <v>0</v>
      </c>
      <c r="G21" s="460">
        <v>0</v>
      </c>
      <c r="H21" s="463" t="s">
        <v>936</v>
      </c>
      <c r="I21" s="464">
        <v>0</v>
      </c>
      <c r="J21" s="464">
        <v>0</v>
      </c>
      <c r="K21" s="472">
        <v>0.25</v>
      </c>
      <c r="L21" s="465">
        <v>0</v>
      </c>
      <c r="M21" s="480">
        <v>100</v>
      </c>
      <c r="N21" s="481" t="str">
        <f t="shared" si="0"/>
        <v>P</v>
      </c>
      <c r="O21" s="353">
        <v>0</v>
      </c>
      <c r="P21" s="419" t="s">
        <v>937</v>
      </c>
      <c r="Q21" s="419" t="s">
        <v>937</v>
      </c>
      <c r="R21" s="482" t="s">
        <v>860</v>
      </c>
    </row>
    <row r="22" spans="1:18">
      <c r="A22" s="121"/>
      <c r="B22" s="121"/>
      <c r="C22" s="121"/>
      <c r="D22" s="226"/>
      <c r="E22" s="226"/>
      <c r="F22" s="226"/>
      <c r="G22" s="226"/>
      <c r="H22" s="246"/>
      <c r="I22" s="121"/>
      <c r="J22" s="121"/>
      <c r="K22" s="121"/>
      <c r="L22" s="121"/>
      <c r="M22" s="121"/>
      <c r="N22" s="121"/>
      <c r="O22" s="121"/>
      <c r="P22" s="122"/>
      <c r="Q22" s="121"/>
      <c r="R22" s="121"/>
    </row>
  </sheetData>
  <mergeCells count="31">
    <mergeCell ref="P15:P16"/>
    <mergeCell ref="R15:R16"/>
    <mergeCell ref="B17:B21"/>
    <mergeCell ref="A17:A21"/>
    <mergeCell ref="H15:H16"/>
    <mergeCell ref="I15:I16"/>
    <mergeCell ref="J15:J16"/>
    <mergeCell ref="K15:K16"/>
    <mergeCell ref="L15:N15"/>
    <mergeCell ref="O15:O16"/>
    <mergeCell ref="A15:A16"/>
    <mergeCell ref="B15:B16"/>
    <mergeCell ref="C15:C16"/>
    <mergeCell ref="D15:G15"/>
    <mergeCell ref="A10:C10"/>
    <mergeCell ref="D10:K10"/>
    <mergeCell ref="A12:R12"/>
    <mergeCell ref="A14:J14"/>
    <mergeCell ref="K14:R14"/>
    <mergeCell ref="A7:C7"/>
    <mergeCell ref="D7:K7"/>
    <mergeCell ref="A8:C8"/>
    <mergeCell ref="D8:K8"/>
    <mergeCell ref="A9:C9"/>
    <mergeCell ref="D9:K9"/>
    <mergeCell ref="A3:C5"/>
    <mergeCell ref="D3:K3"/>
    <mergeCell ref="L3:R3"/>
    <mergeCell ref="D4:K5"/>
    <mergeCell ref="L4:R4"/>
    <mergeCell ref="L5:R5"/>
  </mergeCells>
  <conditionalFormatting sqref="N17:N21">
    <cfRule type="containsText" dxfId="98" priority="1" stopIfTrue="1" operator="containsText" text="P">
      <formula>NOT(ISERROR(SEARCH("P",N17)))</formula>
    </cfRule>
    <cfRule type="containsText" dxfId="97" priority="2" stopIfTrue="1" operator="containsText" text="R">
      <formula>NOT(ISERROR(SEARCH("R",N17)))</formula>
    </cfRule>
    <cfRule type="containsText" dxfId="96" priority="3" operator="containsText" text="T">
      <formula>NOT(ISERROR(SEARCH("T",N17)))</formula>
    </cfRule>
    <cfRule type="iconSet" priority="394">
      <iconSet iconSet="3Symbols2">
        <cfvo type="percent" val="0"/>
        <cfvo type="percent" val="0.74"/>
        <cfvo type="percent" val="0.85"/>
      </iconSet>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0"/>
  <sheetViews>
    <sheetView topLeftCell="A37" zoomScaleNormal="100" workbookViewId="0">
      <selection activeCell="F17" sqref="F17:G47"/>
    </sheetView>
  </sheetViews>
  <sheetFormatPr defaultColWidth="11.42578125" defaultRowHeight="13.5"/>
  <cols>
    <col min="1" max="1" width="17.28515625" style="1" bestFit="1" customWidth="1"/>
    <col min="2" max="3" width="17" style="1" customWidth="1"/>
    <col min="4" max="4" width="28.140625" style="1" customWidth="1"/>
    <col min="5" max="5" width="45.42578125" style="1" customWidth="1"/>
    <col min="6" max="6" width="6.28515625" style="250" customWidth="1"/>
    <col min="7" max="7" width="6.28515625" style="1" bestFit="1" customWidth="1"/>
    <col min="8" max="8" width="5.140625" style="1" customWidth="1"/>
    <col min="9" max="9" width="3.5703125" style="1" bestFit="1" customWidth="1"/>
    <col min="10" max="10" width="57" style="1" customWidth="1"/>
    <col min="11" max="11" width="16.42578125" style="1" bestFit="1" customWidth="1"/>
    <col min="12" max="12" width="23.28515625" style="1" customWidth="1"/>
    <col min="13" max="13" width="7.5703125" style="1" bestFit="1" customWidth="1"/>
    <col min="14" max="14" width="8.7109375" style="1" customWidth="1"/>
    <col min="15" max="15" width="9.7109375" style="1" customWidth="1"/>
    <col min="16" max="16" width="9.7109375" style="250" bestFit="1" customWidth="1"/>
    <col min="17" max="17" width="28.140625" style="1" customWidth="1"/>
    <col min="18" max="18" width="28.85546875" style="1" customWidth="1"/>
    <col min="19" max="19" width="14.28515625" style="1" bestFit="1" customWidth="1"/>
    <col min="20" max="20" width="29.140625" style="1" customWidth="1"/>
    <col min="21" max="16384" width="11.42578125" style="1"/>
  </cols>
  <sheetData>
    <row r="1" spans="1:20" ht="14.25" thickBot="1"/>
    <row r="2" spans="1:20" ht="14.25" thickBot="1">
      <c r="A2" s="999"/>
      <c r="B2" s="1000"/>
      <c r="C2" s="1000"/>
      <c r="D2" s="1000"/>
      <c r="E2" s="1001"/>
      <c r="F2" s="1008" t="s">
        <v>18</v>
      </c>
      <c r="G2" s="1009"/>
      <c r="H2" s="1009"/>
      <c r="I2" s="1009"/>
      <c r="J2" s="1009"/>
      <c r="K2" s="1009"/>
      <c r="L2" s="1009"/>
      <c r="M2" s="1010"/>
      <c r="N2" s="977" t="s">
        <v>489</v>
      </c>
      <c r="O2" s="978"/>
      <c r="P2" s="978"/>
      <c r="Q2" s="978"/>
      <c r="R2" s="978"/>
      <c r="S2" s="978"/>
      <c r="T2" s="979"/>
    </row>
    <row r="3" spans="1:20" ht="14.25" thickBot="1">
      <c r="A3" s="1002"/>
      <c r="B3" s="1003"/>
      <c r="C3" s="1003"/>
      <c r="D3" s="1003"/>
      <c r="E3" s="1004"/>
      <c r="F3" s="980" t="s">
        <v>17</v>
      </c>
      <c r="G3" s="981"/>
      <c r="H3" s="981"/>
      <c r="I3" s="981"/>
      <c r="J3" s="981"/>
      <c r="K3" s="981"/>
      <c r="L3" s="981"/>
      <c r="M3" s="982"/>
      <c r="N3" s="986" t="s">
        <v>23</v>
      </c>
      <c r="O3" s="987"/>
      <c r="P3" s="987"/>
      <c r="Q3" s="987"/>
      <c r="R3" s="987"/>
      <c r="S3" s="987"/>
      <c r="T3" s="988"/>
    </row>
    <row r="4" spans="1:20" ht="14.25" thickBot="1">
      <c r="A4" s="1005"/>
      <c r="B4" s="1006"/>
      <c r="C4" s="1006"/>
      <c r="D4" s="1006"/>
      <c r="E4" s="1007"/>
      <c r="F4" s="983"/>
      <c r="G4" s="984"/>
      <c r="H4" s="984"/>
      <c r="I4" s="984"/>
      <c r="J4" s="984"/>
      <c r="K4" s="984"/>
      <c r="L4" s="984"/>
      <c r="M4" s="985"/>
      <c r="N4" s="989" t="s">
        <v>8</v>
      </c>
      <c r="O4" s="990"/>
      <c r="P4" s="990"/>
      <c r="Q4" s="990"/>
      <c r="R4" s="990"/>
      <c r="S4" s="990"/>
      <c r="T4" s="991"/>
    </row>
    <row r="5" spans="1:20">
      <c r="A5" s="2"/>
      <c r="B5" s="2"/>
      <c r="C5" s="2"/>
      <c r="D5" s="2"/>
      <c r="E5" s="2"/>
      <c r="F5" s="23"/>
      <c r="G5" s="2"/>
      <c r="H5" s="2"/>
      <c r="I5" s="2"/>
      <c r="J5" s="3"/>
      <c r="K5" s="3"/>
      <c r="L5" s="4"/>
      <c r="M5" s="4"/>
      <c r="N5" s="4"/>
      <c r="O5" s="4"/>
      <c r="P5" s="168"/>
      <c r="Q5" s="4"/>
      <c r="R5" s="4"/>
      <c r="S5" s="4"/>
      <c r="T5" s="4"/>
    </row>
    <row r="6" spans="1:20">
      <c r="A6" s="992" t="s">
        <v>97</v>
      </c>
      <c r="B6" s="992"/>
      <c r="C6" s="992"/>
      <c r="D6" s="992"/>
      <c r="E6" s="992"/>
      <c r="F6" s="996" t="s">
        <v>98</v>
      </c>
      <c r="G6" s="997"/>
      <c r="H6" s="997"/>
      <c r="I6" s="997"/>
      <c r="J6" s="997"/>
      <c r="K6" s="997"/>
      <c r="L6" s="997"/>
      <c r="M6" s="998"/>
      <c r="N6" s="4"/>
      <c r="O6" s="4"/>
      <c r="P6" s="168"/>
      <c r="Q6" s="4"/>
      <c r="R6" s="4"/>
      <c r="S6" s="4"/>
      <c r="T6" s="4"/>
    </row>
    <row r="7" spans="1:20" ht="15">
      <c r="A7" s="992" t="s">
        <v>99</v>
      </c>
      <c r="B7" s="992"/>
      <c r="C7" s="992"/>
      <c r="D7" s="992"/>
      <c r="E7" s="992"/>
      <c r="F7" s="993">
        <v>2025</v>
      </c>
      <c r="G7" s="994"/>
      <c r="H7" s="994"/>
      <c r="I7" s="994"/>
      <c r="J7" s="994"/>
      <c r="K7" s="994"/>
      <c r="L7" s="994"/>
      <c r="M7" s="995"/>
      <c r="N7" s="4"/>
      <c r="O7" s="4"/>
      <c r="P7" s="168"/>
      <c r="Q7" s="4"/>
      <c r="R7" s="4"/>
      <c r="S7" s="4"/>
      <c r="T7" s="4"/>
    </row>
    <row r="8" spans="1:20" ht="15">
      <c r="A8" s="992" t="s">
        <v>100</v>
      </c>
      <c r="B8" s="992"/>
      <c r="C8" s="992"/>
      <c r="D8" s="992"/>
      <c r="E8" s="992"/>
      <c r="F8" s="993" t="s">
        <v>718</v>
      </c>
      <c r="G8" s="994"/>
      <c r="H8" s="994"/>
      <c r="I8" s="994"/>
      <c r="J8" s="994"/>
      <c r="K8" s="994"/>
      <c r="L8" s="994"/>
      <c r="M8" s="995"/>
      <c r="N8" s="4"/>
      <c r="O8" s="4"/>
      <c r="P8" s="168"/>
      <c r="Q8" s="4"/>
      <c r="R8" s="4"/>
      <c r="S8" s="4"/>
      <c r="T8" s="4"/>
    </row>
    <row r="9" spans="1:20" ht="15">
      <c r="A9" s="992" t="s">
        <v>7</v>
      </c>
      <c r="B9" s="992"/>
      <c r="C9" s="992"/>
      <c r="D9" s="992"/>
      <c r="E9" s="992"/>
      <c r="F9" s="993" t="s">
        <v>1151</v>
      </c>
      <c r="G9" s="994"/>
      <c r="H9" s="994"/>
      <c r="I9" s="994"/>
      <c r="J9" s="994"/>
      <c r="K9" s="994"/>
      <c r="L9" s="994"/>
      <c r="M9" s="995"/>
      <c r="N9" s="4"/>
      <c r="O9" s="4"/>
      <c r="P9" s="168"/>
      <c r="Q9" s="4"/>
      <c r="R9" s="4"/>
      <c r="S9" s="4"/>
      <c r="T9" s="4"/>
    </row>
    <row r="10" spans="1:20" ht="14.25" thickBot="1">
      <c r="A10" s="5"/>
      <c r="B10" s="5"/>
      <c r="C10" s="5"/>
      <c r="D10" s="5"/>
      <c r="E10" s="5"/>
      <c r="F10" s="251"/>
      <c r="G10" s="5"/>
      <c r="H10" s="5"/>
      <c r="I10" s="5"/>
      <c r="J10" s="3"/>
      <c r="K10" s="3"/>
      <c r="L10" s="3"/>
      <c r="M10" s="3"/>
      <c r="N10" s="4"/>
      <c r="O10" s="4"/>
      <c r="P10" s="168"/>
      <c r="Q10" s="4"/>
      <c r="R10" s="4"/>
      <c r="S10" s="4"/>
      <c r="T10" s="4"/>
    </row>
    <row r="11" spans="1:20" ht="14.25" thickBot="1">
      <c r="A11" s="1021" t="s">
        <v>9</v>
      </c>
      <c r="B11" s="1022"/>
      <c r="C11" s="1022"/>
      <c r="D11" s="1022"/>
      <c r="E11" s="1022"/>
      <c r="F11" s="1022"/>
      <c r="G11" s="1022"/>
      <c r="H11" s="1022"/>
      <c r="I11" s="1022"/>
      <c r="J11" s="1022"/>
      <c r="K11" s="1022"/>
      <c r="L11" s="1022"/>
      <c r="M11" s="1022"/>
      <c r="N11" s="1022"/>
      <c r="O11" s="1022"/>
      <c r="P11" s="1022"/>
      <c r="Q11" s="1022"/>
      <c r="R11" s="1022"/>
      <c r="S11" s="1022"/>
      <c r="T11" s="1023"/>
    </row>
    <row r="12" spans="1:20" ht="14.25" thickBot="1">
      <c r="A12" s="6"/>
      <c r="B12" s="7"/>
      <c r="C12" s="7"/>
      <c r="D12" s="7"/>
      <c r="E12" s="7"/>
      <c r="F12" s="239"/>
      <c r="G12" s="7"/>
      <c r="H12" s="7"/>
      <c r="I12" s="7"/>
      <c r="J12" s="7"/>
      <c r="K12" s="7"/>
      <c r="L12" s="7"/>
      <c r="M12" s="7"/>
      <c r="N12" s="7"/>
      <c r="O12" s="7"/>
      <c r="P12" s="239"/>
      <c r="Q12" s="7"/>
      <c r="R12" s="7"/>
      <c r="S12" s="7"/>
      <c r="T12" s="8"/>
    </row>
    <row r="13" spans="1:20" ht="14.25" thickBot="1">
      <c r="A13" s="1024" t="s">
        <v>16</v>
      </c>
      <c r="B13" s="1025"/>
      <c r="C13" s="1025"/>
      <c r="D13" s="1025"/>
      <c r="E13" s="1025"/>
      <c r="F13" s="1025"/>
      <c r="G13" s="1025"/>
      <c r="H13" s="1025"/>
      <c r="I13" s="1025"/>
      <c r="J13" s="1025"/>
      <c r="K13" s="1025"/>
      <c r="L13" s="1026"/>
      <c r="M13" s="1027" t="s">
        <v>1</v>
      </c>
      <c r="N13" s="1027"/>
      <c r="O13" s="1027"/>
      <c r="P13" s="1027"/>
      <c r="Q13" s="1027"/>
      <c r="R13" s="1027"/>
      <c r="S13" s="1027"/>
      <c r="T13" s="1028"/>
    </row>
    <row r="14" spans="1:20" ht="27" customHeight="1" thickBot="1">
      <c r="A14" s="1033" t="s">
        <v>27</v>
      </c>
      <c r="B14" s="1042" t="s">
        <v>253</v>
      </c>
      <c r="C14" s="1042" t="s">
        <v>254</v>
      </c>
      <c r="D14" s="1033" t="s">
        <v>26</v>
      </c>
      <c r="E14" s="1037" t="s">
        <v>19</v>
      </c>
      <c r="F14" s="1039" t="s">
        <v>11</v>
      </c>
      <c r="G14" s="1040"/>
      <c r="H14" s="1040"/>
      <c r="I14" s="1041"/>
      <c r="J14" s="1029" t="s">
        <v>20</v>
      </c>
      <c r="K14" s="1029" t="s">
        <v>21</v>
      </c>
      <c r="L14" s="1029" t="s">
        <v>2</v>
      </c>
      <c r="M14" s="1031" t="s">
        <v>22</v>
      </c>
      <c r="N14" s="1012" t="s">
        <v>3</v>
      </c>
      <c r="O14" s="1013"/>
      <c r="P14" s="1014"/>
      <c r="Q14" s="1015" t="s">
        <v>157</v>
      </c>
      <c r="R14" s="1017" t="s">
        <v>5</v>
      </c>
      <c r="S14" s="10" t="s">
        <v>29</v>
      </c>
      <c r="T14" s="1019" t="s">
        <v>0</v>
      </c>
    </row>
    <row r="15" spans="1:20" ht="33.75" customHeight="1" thickBot="1">
      <c r="A15" s="1034"/>
      <c r="B15" s="1043"/>
      <c r="C15" s="1043"/>
      <c r="D15" s="1034"/>
      <c r="E15" s="1038"/>
      <c r="F15" s="11" t="s">
        <v>12</v>
      </c>
      <c r="G15" s="11" t="s">
        <v>13</v>
      </c>
      <c r="H15" s="11" t="s">
        <v>14</v>
      </c>
      <c r="I15" s="11" t="s">
        <v>15</v>
      </c>
      <c r="J15" s="1030"/>
      <c r="K15" s="1030"/>
      <c r="L15" s="1030"/>
      <c r="M15" s="1032"/>
      <c r="N15" s="21" t="s">
        <v>30</v>
      </c>
      <c r="O15" s="13" t="s">
        <v>28</v>
      </c>
      <c r="P15" s="14" t="s">
        <v>31</v>
      </c>
      <c r="Q15" s="1016"/>
      <c r="R15" s="1018"/>
      <c r="S15" s="15"/>
      <c r="T15" s="1020"/>
    </row>
    <row r="16" spans="1:20" ht="14.25" thickBot="1">
      <c r="A16" s="2"/>
      <c r="B16" s="2"/>
      <c r="C16" s="2"/>
      <c r="D16" s="2"/>
      <c r="E16" s="2"/>
      <c r="F16" s="23"/>
      <c r="G16" s="2"/>
      <c r="H16" s="23"/>
      <c r="I16" s="2"/>
      <c r="J16" s="2"/>
      <c r="K16" s="2"/>
      <c r="L16" s="16"/>
      <c r="M16" s="2"/>
      <c r="Q16" s="2"/>
      <c r="R16" s="2"/>
      <c r="S16" s="2"/>
      <c r="T16" s="2"/>
    </row>
    <row r="17" spans="1:20" ht="48" customHeight="1">
      <c r="A17" s="1223">
        <v>1</v>
      </c>
      <c r="B17" s="1344" t="s">
        <v>258</v>
      </c>
      <c r="C17" s="1344" t="s">
        <v>316</v>
      </c>
      <c r="D17" s="1426" t="s">
        <v>101</v>
      </c>
      <c r="E17" s="909" t="s">
        <v>102</v>
      </c>
      <c r="F17" s="923">
        <v>3</v>
      </c>
      <c r="G17" s="923">
        <v>3</v>
      </c>
      <c r="H17" s="533"/>
      <c r="I17" s="533"/>
      <c r="J17" s="911" t="s">
        <v>103</v>
      </c>
      <c r="K17" s="738">
        <v>0</v>
      </c>
      <c r="L17" s="484"/>
      <c r="M17" s="921">
        <v>6</v>
      </c>
      <c r="N17" s="344">
        <f>IF(M17&lt;1,M17-AVERAGE(F17:I17),M17-(SUM(F17:I17)))</f>
        <v>0</v>
      </c>
      <c r="O17" s="345">
        <f>IF(M17&lt;1,(AVERAGE(F17:I17)/M17),SUM(F17:I17)/M17)</f>
        <v>1</v>
      </c>
      <c r="P17" s="475" t="str">
        <f>IF(O17&lt;=V$16,"T",IF(O17&lt;$Y$16,"R",IF(O17&gt;=$Y$16,"P")))</f>
        <v>P</v>
      </c>
      <c r="Q17" s="484"/>
      <c r="R17" s="1428" t="s">
        <v>690</v>
      </c>
      <c r="S17" s="1429" t="s">
        <v>691</v>
      </c>
      <c r="T17" s="1431" t="s">
        <v>692</v>
      </c>
    </row>
    <row r="18" spans="1:20" ht="112.5">
      <c r="A18" s="1224"/>
      <c r="B18" s="1345"/>
      <c r="C18" s="1345"/>
      <c r="D18" s="1427"/>
      <c r="E18" s="918" t="s">
        <v>104</v>
      </c>
      <c r="F18" s="926">
        <v>3</v>
      </c>
      <c r="G18" s="926">
        <v>3</v>
      </c>
      <c r="H18" s="338"/>
      <c r="I18" s="338"/>
      <c r="J18" s="917" t="s">
        <v>105</v>
      </c>
      <c r="K18" s="485">
        <v>0</v>
      </c>
      <c r="L18" s="323"/>
      <c r="M18" s="919">
        <v>6</v>
      </c>
      <c r="N18" s="319">
        <f>IF(M18&lt;1,M18-AVERAGE(F18:I18),M18-(SUM(F18:I18)))</f>
        <v>0</v>
      </c>
      <c r="O18" s="320">
        <v>1</v>
      </c>
      <c r="P18" s="477" t="str">
        <f t="shared" ref="P18:P47" si="0">IF(O18&lt;=V$16,"T",IF(O18&lt;$Y$16,"R",IF(O18&gt;=$Y$16,"P")))</f>
        <v>P</v>
      </c>
      <c r="Q18" s="323"/>
      <c r="R18" s="1422"/>
      <c r="S18" s="1430"/>
      <c r="T18" s="1432"/>
    </row>
    <row r="19" spans="1:20" ht="131.25">
      <c r="A19" s="1224"/>
      <c r="B19" s="1345"/>
      <c r="C19" s="1345"/>
      <c r="D19" s="1427"/>
      <c r="E19" s="918" t="s">
        <v>106</v>
      </c>
      <c r="F19" s="924">
        <v>3</v>
      </c>
      <c r="G19" s="924">
        <v>3</v>
      </c>
      <c r="H19" s="318"/>
      <c r="I19" s="318"/>
      <c r="J19" s="917" t="s">
        <v>107</v>
      </c>
      <c r="K19" s="485">
        <v>0</v>
      </c>
      <c r="L19" s="323"/>
      <c r="M19" s="896">
        <v>3</v>
      </c>
      <c r="N19" s="319">
        <f>IF(M19&lt;1,M19-AVERAGE(F19:I19),M19-(SUM(F19:I19)))</f>
        <v>-3</v>
      </c>
      <c r="O19" s="320">
        <v>1</v>
      </c>
      <c r="P19" s="477" t="str">
        <f t="shared" si="0"/>
        <v>P</v>
      </c>
      <c r="Q19" s="323"/>
      <c r="R19" s="1422"/>
      <c r="S19" s="1430"/>
      <c r="T19" s="1432"/>
    </row>
    <row r="20" spans="1:20" ht="50.25" customHeight="1">
      <c r="A20" s="1224"/>
      <c r="B20" s="1345"/>
      <c r="C20" s="1345"/>
      <c r="D20" s="1427"/>
      <c r="E20" s="918" t="s">
        <v>1226</v>
      </c>
      <c r="F20" s="924">
        <v>7</v>
      </c>
      <c r="G20" s="924">
        <v>7</v>
      </c>
      <c r="H20" s="318"/>
      <c r="I20" s="318"/>
      <c r="J20" s="917" t="s">
        <v>1237</v>
      </c>
      <c r="K20" s="485">
        <v>0</v>
      </c>
      <c r="L20" s="323"/>
      <c r="M20" s="896">
        <v>7</v>
      </c>
      <c r="N20" s="319">
        <f t="shared" ref="N20:N24" si="1">IF(M20&lt;1,M20-AVERAGE(F20:I20),M20-(SUM(F20:I20)))</f>
        <v>-7</v>
      </c>
      <c r="O20" s="320">
        <v>1</v>
      </c>
      <c r="P20" s="477" t="str">
        <f t="shared" si="0"/>
        <v>P</v>
      </c>
      <c r="Q20" s="323"/>
      <c r="R20" s="1422"/>
      <c r="S20" s="1430"/>
      <c r="T20" s="1432"/>
    </row>
    <row r="21" spans="1:20" ht="34.5" customHeight="1">
      <c r="A21" s="1224"/>
      <c r="B21" s="1345"/>
      <c r="C21" s="1345"/>
      <c r="D21" s="1427"/>
      <c r="E21" s="918" t="s">
        <v>1227</v>
      </c>
      <c r="F21" s="924">
        <v>1</v>
      </c>
      <c r="G21" s="924">
        <v>1</v>
      </c>
      <c r="H21" s="318"/>
      <c r="I21" s="318"/>
      <c r="J21" s="917" t="s">
        <v>1238</v>
      </c>
      <c r="K21" s="485">
        <v>0</v>
      </c>
      <c r="L21" s="323"/>
      <c r="M21" s="896">
        <v>3</v>
      </c>
      <c r="N21" s="319">
        <v>3</v>
      </c>
      <c r="O21" s="320">
        <v>1</v>
      </c>
      <c r="P21" s="477" t="str">
        <f t="shared" si="0"/>
        <v>P</v>
      </c>
      <c r="Q21" s="323"/>
      <c r="R21" s="1422"/>
      <c r="S21" s="1430"/>
      <c r="T21" s="1432"/>
    </row>
    <row r="22" spans="1:20" ht="15" customHeight="1">
      <c r="A22" s="1224"/>
      <c r="B22" s="1345"/>
      <c r="C22" s="1345"/>
      <c r="D22" s="1427"/>
      <c r="E22" s="918" t="s">
        <v>1228</v>
      </c>
      <c r="F22" s="924">
        <v>4</v>
      </c>
      <c r="G22" s="924">
        <v>4</v>
      </c>
      <c r="H22" s="318"/>
      <c r="I22" s="318"/>
      <c r="J22" s="917" t="s">
        <v>1239</v>
      </c>
      <c r="K22" s="485">
        <v>0</v>
      </c>
      <c r="L22" s="323"/>
      <c r="M22" s="896">
        <v>3</v>
      </c>
      <c r="N22" s="319">
        <v>1</v>
      </c>
      <c r="O22" s="320">
        <v>1</v>
      </c>
      <c r="P22" s="477" t="str">
        <f t="shared" si="0"/>
        <v>P</v>
      </c>
      <c r="Q22" s="323"/>
      <c r="R22" s="1422"/>
      <c r="S22" s="1430"/>
      <c r="T22" s="1432"/>
    </row>
    <row r="23" spans="1:20" ht="66.75" customHeight="1">
      <c r="A23" s="1224"/>
      <c r="B23" s="1345"/>
      <c r="C23" s="1345"/>
      <c r="D23" s="1427"/>
      <c r="E23" s="910" t="s">
        <v>108</v>
      </c>
      <c r="F23" s="924">
        <v>1</v>
      </c>
      <c r="G23" s="924">
        <v>1</v>
      </c>
      <c r="H23" s="318"/>
      <c r="I23" s="318"/>
      <c r="J23" s="917" t="s">
        <v>109</v>
      </c>
      <c r="K23" s="485">
        <v>0</v>
      </c>
      <c r="L23" s="323"/>
      <c r="M23" s="896">
        <v>3</v>
      </c>
      <c r="N23" s="319">
        <f t="shared" si="1"/>
        <v>1</v>
      </c>
      <c r="O23" s="320">
        <v>1</v>
      </c>
      <c r="P23" s="477" t="str">
        <f t="shared" si="0"/>
        <v>P</v>
      </c>
      <c r="Q23" s="323"/>
      <c r="R23" s="1422"/>
      <c r="S23" s="1430"/>
      <c r="T23" s="1432"/>
    </row>
    <row r="24" spans="1:20" ht="24" customHeight="1">
      <c r="A24" s="1224"/>
      <c r="B24" s="1345"/>
      <c r="C24" s="1345"/>
      <c r="D24" s="1427"/>
      <c r="E24" s="910" t="s">
        <v>1229</v>
      </c>
      <c r="F24" s="924">
        <v>2</v>
      </c>
      <c r="G24" s="924">
        <v>2</v>
      </c>
      <c r="H24" s="318"/>
      <c r="I24" s="318"/>
      <c r="J24" s="917" t="s">
        <v>1240</v>
      </c>
      <c r="K24" s="485">
        <v>0</v>
      </c>
      <c r="L24" s="323"/>
      <c r="M24" s="896">
        <v>3</v>
      </c>
      <c r="N24" s="319">
        <f t="shared" si="1"/>
        <v>-1</v>
      </c>
      <c r="O24" s="320">
        <v>1</v>
      </c>
      <c r="P24" s="477" t="str">
        <f t="shared" si="0"/>
        <v>P</v>
      </c>
      <c r="Q24" s="323"/>
      <c r="R24" s="1422"/>
      <c r="S24" s="1430"/>
      <c r="T24" s="1432"/>
    </row>
    <row r="25" spans="1:20" ht="56.25">
      <c r="A25" s="1224"/>
      <c r="B25" s="1345"/>
      <c r="C25" s="1345"/>
      <c r="D25" s="1424" t="s">
        <v>110</v>
      </c>
      <c r="E25" s="910" t="s">
        <v>111</v>
      </c>
      <c r="F25" s="924">
        <v>8</v>
      </c>
      <c r="G25" s="924">
        <v>8</v>
      </c>
      <c r="H25" s="318"/>
      <c r="I25" s="318"/>
      <c r="J25" s="1422" t="s">
        <v>112</v>
      </c>
      <c r="K25" s="485">
        <v>0</v>
      </c>
      <c r="L25" s="323"/>
      <c r="M25" s="914">
        <v>3</v>
      </c>
      <c r="N25" s="319">
        <v>3</v>
      </c>
      <c r="O25" s="320">
        <f>IF(M25&lt;1,(AVERAGE(F25:I25)/M25),SUM(F25:I25)/M25)</f>
        <v>5.333333333333333</v>
      </c>
      <c r="P25" s="477" t="str">
        <f t="shared" si="0"/>
        <v>P</v>
      </c>
      <c r="Q25" s="323"/>
      <c r="R25" s="1417" t="s">
        <v>113</v>
      </c>
      <c r="S25" s="1417" t="s">
        <v>693</v>
      </c>
      <c r="T25" s="1418" t="s">
        <v>694</v>
      </c>
    </row>
    <row r="26" spans="1:20" ht="18.75">
      <c r="A26" s="1224"/>
      <c r="B26" s="1345"/>
      <c r="C26" s="1345"/>
      <c r="D26" s="1424"/>
      <c r="E26" s="918" t="s">
        <v>114</v>
      </c>
      <c r="F26" s="924">
        <v>3</v>
      </c>
      <c r="G26" s="924">
        <v>3</v>
      </c>
      <c r="H26" s="318"/>
      <c r="I26" s="318"/>
      <c r="J26" s="1422"/>
      <c r="K26" s="485">
        <v>0</v>
      </c>
      <c r="L26" s="323"/>
      <c r="M26" s="896">
        <v>1</v>
      </c>
      <c r="N26" s="319">
        <v>3</v>
      </c>
      <c r="O26" s="320">
        <v>1</v>
      </c>
      <c r="P26" s="477" t="str">
        <f t="shared" si="0"/>
        <v>P</v>
      </c>
      <c r="Q26" s="323"/>
      <c r="R26" s="1417"/>
      <c r="S26" s="1417"/>
      <c r="T26" s="1418"/>
    </row>
    <row r="27" spans="1:20" ht="48.75" customHeight="1">
      <c r="A27" s="1224"/>
      <c r="B27" s="1345"/>
      <c r="C27" s="1345"/>
      <c r="D27" s="1424"/>
      <c r="E27" s="910" t="s">
        <v>115</v>
      </c>
      <c r="F27" s="924">
        <v>1</v>
      </c>
      <c r="G27" s="924">
        <v>0</v>
      </c>
      <c r="H27" s="318"/>
      <c r="I27" s="318"/>
      <c r="J27" s="1422"/>
      <c r="K27" s="485">
        <v>0</v>
      </c>
      <c r="L27" s="323"/>
      <c r="M27" s="896">
        <v>3</v>
      </c>
      <c r="N27" s="319">
        <v>1</v>
      </c>
      <c r="O27" s="320">
        <f>IF(M27&lt;1,(AVERAGE(F27:I27)/M27),SUM(F27:I27)/M27)</f>
        <v>0.33333333333333331</v>
      </c>
      <c r="P27" s="477" t="str">
        <f t="shared" si="0"/>
        <v>P</v>
      </c>
      <c r="Q27" s="323"/>
      <c r="R27" s="1417"/>
      <c r="S27" s="1417"/>
      <c r="T27" s="1418"/>
    </row>
    <row r="28" spans="1:20" ht="60.75" customHeight="1">
      <c r="A28" s="1224"/>
      <c r="B28" s="1345"/>
      <c r="C28" s="1345"/>
      <c r="D28" s="1424" t="s">
        <v>116</v>
      </c>
      <c r="E28" s="918" t="s">
        <v>117</v>
      </c>
      <c r="F28" s="924">
        <v>3</v>
      </c>
      <c r="G28" s="924">
        <v>3</v>
      </c>
      <c r="H28" s="318"/>
      <c r="I28" s="318"/>
      <c r="J28" s="917" t="s">
        <v>118</v>
      </c>
      <c r="K28" s="485">
        <v>0</v>
      </c>
      <c r="L28" s="323"/>
      <c r="M28" s="896">
        <v>3</v>
      </c>
      <c r="N28" s="319">
        <v>1</v>
      </c>
      <c r="O28" s="320">
        <f>IF(M28&lt;1,(AVERAGE(F28:I28)/M28),SUM(F28:I28)/M28)</f>
        <v>2</v>
      </c>
      <c r="P28" s="477" t="str">
        <f t="shared" si="0"/>
        <v>P</v>
      </c>
      <c r="Q28" s="323"/>
      <c r="R28" s="1417" t="s">
        <v>119</v>
      </c>
      <c r="S28" s="1417" t="s">
        <v>120</v>
      </c>
      <c r="T28" s="1418" t="s">
        <v>121</v>
      </c>
    </row>
    <row r="29" spans="1:20" ht="77.25" customHeight="1">
      <c r="A29" s="1224"/>
      <c r="B29" s="1345"/>
      <c r="C29" s="1345"/>
      <c r="D29" s="1424"/>
      <c r="E29" s="918" t="s">
        <v>122</v>
      </c>
      <c r="F29" s="924">
        <v>3</v>
      </c>
      <c r="G29" s="924">
        <v>3</v>
      </c>
      <c r="H29" s="318"/>
      <c r="I29" s="318"/>
      <c r="J29" s="1422" t="s">
        <v>123</v>
      </c>
      <c r="K29" s="485">
        <v>0</v>
      </c>
      <c r="L29" s="323"/>
      <c r="M29" s="914">
        <v>3</v>
      </c>
      <c r="N29" s="319">
        <v>1</v>
      </c>
      <c r="O29" s="320">
        <f>IF(M29&lt;1,(AVERAGE(F29:I29)/M29),SUM(F29:I29)/M29)</f>
        <v>2</v>
      </c>
      <c r="P29" s="477" t="str">
        <f t="shared" si="0"/>
        <v>P</v>
      </c>
      <c r="Q29" s="323"/>
      <c r="R29" s="1417"/>
      <c r="S29" s="1417"/>
      <c r="T29" s="1418"/>
    </row>
    <row r="30" spans="1:20" ht="36" customHeight="1">
      <c r="A30" s="1224"/>
      <c r="B30" s="1345"/>
      <c r="C30" s="1345"/>
      <c r="D30" s="1424"/>
      <c r="E30" s="918" t="s">
        <v>124</v>
      </c>
      <c r="F30" s="924">
        <v>3</v>
      </c>
      <c r="G30" s="924">
        <v>3</v>
      </c>
      <c r="H30" s="318"/>
      <c r="I30" s="318"/>
      <c r="J30" s="1422"/>
      <c r="K30" s="485">
        <v>0</v>
      </c>
      <c r="L30" s="352"/>
      <c r="M30" s="896">
        <v>3</v>
      </c>
      <c r="N30" s="319">
        <v>3</v>
      </c>
      <c r="O30" s="320">
        <v>1</v>
      </c>
      <c r="P30" s="477" t="str">
        <f t="shared" si="0"/>
        <v>P</v>
      </c>
      <c r="Q30" s="352"/>
      <c r="R30" s="1417"/>
      <c r="S30" s="1417"/>
      <c r="T30" s="1418"/>
    </row>
    <row r="31" spans="1:20" ht="15" customHeight="1">
      <c r="A31" s="1224"/>
      <c r="B31" s="1345"/>
      <c r="C31" s="1345"/>
      <c r="D31" s="1424" t="s">
        <v>125</v>
      </c>
      <c r="E31" s="918" t="s">
        <v>126</v>
      </c>
      <c r="F31" s="924">
        <v>0</v>
      </c>
      <c r="G31" s="924">
        <v>1</v>
      </c>
      <c r="H31" s="318"/>
      <c r="I31" s="318"/>
      <c r="J31" s="912" t="s">
        <v>127</v>
      </c>
      <c r="K31" s="950">
        <v>0</v>
      </c>
      <c r="L31" s="1421"/>
      <c r="M31" s="914">
        <v>1</v>
      </c>
      <c r="N31" s="949">
        <v>0</v>
      </c>
      <c r="O31" s="1097">
        <v>1</v>
      </c>
      <c r="P31" s="946" t="str">
        <f t="shared" si="0"/>
        <v>P</v>
      </c>
      <c r="Q31" s="323"/>
      <c r="R31" s="1417" t="s">
        <v>128</v>
      </c>
      <c r="S31" s="1417" t="s">
        <v>129</v>
      </c>
      <c r="T31" s="1418" t="s">
        <v>130</v>
      </c>
    </row>
    <row r="32" spans="1:20" ht="15" customHeight="1">
      <c r="A32" s="1224"/>
      <c r="B32" s="1345"/>
      <c r="C32" s="1345"/>
      <c r="D32" s="1424"/>
      <c r="E32" s="918" t="s">
        <v>1230</v>
      </c>
      <c r="F32" s="924">
        <v>3</v>
      </c>
      <c r="G32" s="924">
        <v>3</v>
      </c>
      <c r="H32" s="318"/>
      <c r="I32" s="318"/>
      <c r="J32" s="912" t="s">
        <v>1241</v>
      </c>
      <c r="K32" s="950"/>
      <c r="L32" s="1421"/>
      <c r="M32" s="914">
        <v>3</v>
      </c>
      <c r="N32" s="949"/>
      <c r="O32" s="1097"/>
      <c r="P32" s="946"/>
      <c r="Q32" s="323"/>
      <c r="R32" s="1417"/>
      <c r="S32" s="1417"/>
      <c r="T32" s="1418"/>
    </row>
    <row r="33" spans="1:20" ht="15" customHeight="1">
      <c r="A33" s="1224"/>
      <c r="B33" s="1345"/>
      <c r="C33" s="1345"/>
      <c r="D33" s="1424"/>
      <c r="E33" s="918" t="s">
        <v>131</v>
      </c>
      <c r="F33" s="924">
        <v>0</v>
      </c>
      <c r="G33" s="924">
        <v>1</v>
      </c>
      <c r="H33" s="318"/>
      <c r="I33" s="318"/>
      <c r="J33" s="912" t="s">
        <v>132</v>
      </c>
      <c r="K33" s="950"/>
      <c r="L33" s="1421"/>
      <c r="M33" s="914">
        <v>1</v>
      </c>
      <c r="N33" s="949"/>
      <c r="O33" s="1097"/>
      <c r="P33" s="946"/>
      <c r="Q33" s="323"/>
      <c r="R33" s="1417"/>
      <c r="S33" s="1417"/>
      <c r="T33" s="1418"/>
    </row>
    <row r="34" spans="1:20" ht="37.5" customHeight="1">
      <c r="A34" s="1224"/>
      <c r="B34" s="1345"/>
      <c r="C34" s="1345"/>
      <c r="D34" s="1424"/>
      <c r="E34" s="918" t="s">
        <v>133</v>
      </c>
      <c r="F34" s="924">
        <v>0</v>
      </c>
      <c r="G34" s="924">
        <v>1</v>
      </c>
      <c r="H34" s="318"/>
      <c r="I34" s="318"/>
      <c r="J34" s="912" t="s">
        <v>134</v>
      </c>
      <c r="K34" s="500">
        <v>0</v>
      </c>
      <c r="L34" s="323"/>
      <c r="M34" s="914">
        <v>1</v>
      </c>
      <c r="N34" s="319">
        <f>F34/M34</f>
        <v>0</v>
      </c>
      <c r="O34" s="320">
        <v>1</v>
      </c>
      <c r="P34" s="477" t="str">
        <f t="shared" si="0"/>
        <v>P</v>
      </c>
      <c r="Q34" s="323"/>
      <c r="R34" s="912" t="s">
        <v>135</v>
      </c>
      <c r="S34" s="912" t="s">
        <v>136</v>
      </c>
      <c r="T34" s="922" t="s">
        <v>137</v>
      </c>
    </row>
    <row r="35" spans="1:20" ht="36" customHeight="1">
      <c r="A35" s="1224"/>
      <c r="B35" s="1345"/>
      <c r="C35" s="1345"/>
      <c r="D35" s="1424" t="s">
        <v>1236</v>
      </c>
      <c r="E35" s="918" t="s">
        <v>138</v>
      </c>
      <c r="F35" s="924">
        <v>3</v>
      </c>
      <c r="G35" s="924">
        <v>3</v>
      </c>
      <c r="H35" s="318"/>
      <c r="I35" s="318"/>
      <c r="J35" s="913" t="s">
        <v>139</v>
      </c>
      <c r="K35" s="500">
        <v>0</v>
      </c>
      <c r="L35" s="323"/>
      <c r="M35" s="914">
        <v>3</v>
      </c>
      <c r="N35" s="409">
        <f>M35/F35</f>
        <v>1</v>
      </c>
      <c r="O35" s="320">
        <f>IF(M35&lt;1,(AVERAGE(F35:I35)/M35),SUM(F35:I35)/M35)</f>
        <v>2</v>
      </c>
      <c r="P35" s="477" t="str">
        <f t="shared" si="0"/>
        <v>P</v>
      </c>
      <c r="Q35" s="323"/>
      <c r="R35" s="1417" t="s">
        <v>140</v>
      </c>
      <c r="S35" s="1417" t="s">
        <v>141</v>
      </c>
      <c r="T35" s="1418" t="s">
        <v>142</v>
      </c>
    </row>
    <row r="36" spans="1:20" ht="36" customHeight="1">
      <c r="A36" s="1224"/>
      <c r="B36" s="1345"/>
      <c r="C36" s="1345"/>
      <c r="D36" s="1424"/>
      <c r="E36" s="918" t="s">
        <v>1231</v>
      </c>
      <c r="F36" s="924">
        <v>3</v>
      </c>
      <c r="G36" s="924">
        <v>3</v>
      </c>
      <c r="H36" s="318"/>
      <c r="I36" s="318"/>
      <c r="J36" s="1422" t="s">
        <v>1242</v>
      </c>
      <c r="K36" s="500">
        <v>0</v>
      </c>
      <c r="L36" s="323"/>
      <c r="M36" s="520"/>
      <c r="N36" s="409">
        <f t="shared" ref="N36:N47" si="2">M36/F36</f>
        <v>0</v>
      </c>
      <c r="O36" s="320">
        <v>2</v>
      </c>
      <c r="P36" s="477" t="str">
        <f t="shared" si="0"/>
        <v>P</v>
      </c>
      <c r="Q36" s="323"/>
      <c r="R36" s="1417"/>
      <c r="S36" s="1417"/>
      <c r="T36" s="1418"/>
    </row>
    <row r="37" spans="1:20" ht="36" customHeight="1">
      <c r="A37" s="1224"/>
      <c r="B37" s="1345"/>
      <c r="C37" s="1345"/>
      <c r="D37" s="1424"/>
      <c r="E37" s="918" t="s">
        <v>1232</v>
      </c>
      <c r="F37" s="924">
        <v>3</v>
      </c>
      <c r="G37" s="924">
        <v>3</v>
      </c>
      <c r="H37" s="318"/>
      <c r="I37" s="318"/>
      <c r="J37" s="1422"/>
      <c r="K37" s="500">
        <v>0</v>
      </c>
      <c r="L37" s="323"/>
      <c r="M37" s="896">
        <v>3</v>
      </c>
      <c r="N37" s="409">
        <f t="shared" si="2"/>
        <v>1</v>
      </c>
      <c r="O37" s="320">
        <f t="shared" ref="O37:O47" si="3">IF(M37&lt;1,(AVERAGE(F37:I37)/M37),SUM(F37:I37)/M37)</f>
        <v>2</v>
      </c>
      <c r="P37" s="477" t="str">
        <f t="shared" si="0"/>
        <v>P</v>
      </c>
      <c r="Q37" s="323"/>
      <c r="R37" s="1417"/>
      <c r="S37" s="1417"/>
      <c r="T37" s="1418"/>
    </row>
    <row r="38" spans="1:20" ht="36" customHeight="1">
      <c r="A38" s="1224"/>
      <c r="B38" s="1345"/>
      <c r="C38" s="1345"/>
      <c r="D38" s="1424"/>
      <c r="E38" s="918" t="s">
        <v>1233</v>
      </c>
      <c r="F38" s="924">
        <v>3</v>
      </c>
      <c r="G38" s="924">
        <v>3</v>
      </c>
      <c r="H38" s="318"/>
      <c r="I38" s="318"/>
      <c r="J38" s="1422"/>
      <c r="K38" s="500">
        <v>0</v>
      </c>
      <c r="L38" s="323"/>
      <c r="M38" s="520"/>
      <c r="N38" s="409">
        <f t="shared" si="2"/>
        <v>0</v>
      </c>
      <c r="O38" s="320">
        <v>2</v>
      </c>
      <c r="P38" s="477" t="str">
        <f t="shared" si="0"/>
        <v>P</v>
      </c>
      <c r="Q38" s="323"/>
      <c r="R38" s="1417"/>
      <c r="S38" s="1417"/>
      <c r="T38" s="1418"/>
    </row>
    <row r="39" spans="1:20" ht="36" customHeight="1">
      <c r="A39" s="1224"/>
      <c r="B39" s="1345"/>
      <c r="C39" s="1345"/>
      <c r="D39" s="1424"/>
      <c r="E39" s="918" t="s">
        <v>1234</v>
      </c>
      <c r="F39" s="924">
        <v>3</v>
      </c>
      <c r="G39" s="924">
        <v>3</v>
      </c>
      <c r="H39" s="318"/>
      <c r="I39" s="318"/>
      <c r="J39" s="1422"/>
      <c r="K39" s="500">
        <v>0</v>
      </c>
      <c r="L39" s="323"/>
      <c r="M39" s="520"/>
      <c r="N39" s="409">
        <f t="shared" si="2"/>
        <v>0</v>
      </c>
      <c r="O39" s="320">
        <v>2</v>
      </c>
      <c r="P39" s="477" t="str">
        <f t="shared" si="0"/>
        <v>P</v>
      </c>
      <c r="Q39" s="323"/>
      <c r="R39" s="1417"/>
      <c r="S39" s="1417"/>
      <c r="T39" s="1418"/>
    </row>
    <row r="40" spans="1:20" ht="36" customHeight="1">
      <c r="A40" s="1224"/>
      <c r="B40" s="1345"/>
      <c r="C40" s="1345"/>
      <c r="D40" s="1424"/>
      <c r="E40" s="918" t="s">
        <v>1235</v>
      </c>
      <c r="F40" s="924">
        <v>3</v>
      </c>
      <c r="G40" s="924">
        <v>3</v>
      </c>
      <c r="H40" s="318"/>
      <c r="I40" s="318"/>
      <c r="J40" s="1422"/>
      <c r="K40" s="500">
        <v>0</v>
      </c>
      <c r="L40" s="323"/>
      <c r="M40" s="520"/>
      <c r="N40" s="409">
        <f t="shared" si="2"/>
        <v>0</v>
      </c>
      <c r="O40" s="320">
        <v>2</v>
      </c>
      <c r="P40" s="477" t="str">
        <f t="shared" si="0"/>
        <v>P</v>
      </c>
      <c r="Q40" s="323"/>
      <c r="R40" s="1417"/>
      <c r="S40" s="1417"/>
      <c r="T40" s="1418"/>
    </row>
    <row r="41" spans="1:20" ht="36" customHeight="1">
      <c r="A41" s="1224"/>
      <c r="B41" s="1345"/>
      <c r="C41" s="1345"/>
      <c r="D41" s="1424" t="s">
        <v>143</v>
      </c>
      <c r="E41" s="918" t="s">
        <v>144</v>
      </c>
      <c r="F41" s="924">
        <v>3</v>
      </c>
      <c r="G41" s="924">
        <v>3</v>
      </c>
      <c r="H41" s="318"/>
      <c r="I41" s="318"/>
      <c r="J41" s="920" t="s">
        <v>145</v>
      </c>
      <c r="K41" s="500">
        <v>0</v>
      </c>
      <c r="L41" s="323"/>
      <c r="M41" s="914">
        <v>6</v>
      </c>
      <c r="N41" s="409">
        <f t="shared" si="2"/>
        <v>2</v>
      </c>
      <c r="O41" s="320">
        <f t="shared" si="3"/>
        <v>1</v>
      </c>
      <c r="P41" s="477" t="str">
        <f>IF(O40&lt;=V$16,"T",IF(O40&lt;$Y$16,"R",IF(O40&gt;=$Y$16,"P")))</f>
        <v>P</v>
      </c>
      <c r="Q41" s="323"/>
      <c r="R41" s="1417" t="s">
        <v>146</v>
      </c>
      <c r="S41" s="1417" t="s">
        <v>147</v>
      </c>
      <c r="T41" s="1418" t="s">
        <v>695</v>
      </c>
    </row>
    <row r="42" spans="1:20" ht="36" customHeight="1">
      <c r="A42" s="1224"/>
      <c r="B42" s="1345"/>
      <c r="C42" s="1345"/>
      <c r="D42" s="1424"/>
      <c r="E42" s="918" t="s">
        <v>148</v>
      </c>
      <c r="F42" s="924">
        <v>3</v>
      </c>
      <c r="G42" s="924">
        <v>3</v>
      </c>
      <c r="H42" s="318"/>
      <c r="I42" s="318"/>
      <c r="J42" s="920"/>
      <c r="K42" s="500">
        <v>0</v>
      </c>
      <c r="L42" s="323"/>
      <c r="M42" s="914">
        <v>3</v>
      </c>
      <c r="N42" s="409">
        <f t="shared" si="2"/>
        <v>1</v>
      </c>
      <c r="O42" s="320">
        <f t="shared" si="3"/>
        <v>2</v>
      </c>
      <c r="P42" s="477" t="str">
        <f t="shared" si="0"/>
        <v>P</v>
      </c>
      <c r="Q42" s="323"/>
      <c r="R42" s="1417"/>
      <c r="S42" s="1417"/>
      <c r="T42" s="1418"/>
    </row>
    <row r="43" spans="1:20" ht="36" customHeight="1">
      <c r="A43" s="1224"/>
      <c r="B43" s="1345"/>
      <c r="C43" s="1345"/>
      <c r="D43" s="1424"/>
      <c r="E43" s="918" t="s">
        <v>149</v>
      </c>
      <c r="F43" s="924">
        <v>3</v>
      </c>
      <c r="G43" s="924">
        <v>3</v>
      </c>
      <c r="H43" s="318"/>
      <c r="I43" s="318"/>
      <c r="J43" s="920"/>
      <c r="K43" s="500">
        <v>0</v>
      </c>
      <c r="L43" s="323"/>
      <c r="M43" s="895">
        <v>0</v>
      </c>
      <c r="N43" s="409">
        <f t="shared" si="2"/>
        <v>0</v>
      </c>
      <c r="O43" s="320">
        <v>2</v>
      </c>
      <c r="P43" s="477" t="str">
        <f t="shared" si="0"/>
        <v>P</v>
      </c>
      <c r="Q43" s="323"/>
      <c r="R43" s="1417"/>
      <c r="S43" s="1417"/>
      <c r="T43" s="1418"/>
    </row>
    <row r="44" spans="1:20" ht="36" customHeight="1">
      <c r="A44" s="1224"/>
      <c r="B44" s="1345"/>
      <c r="C44" s="1345"/>
      <c r="D44" s="1424" t="s">
        <v>150</v>
      </c>
      <c r="E44" s="918"/>
      <c r="F44" s="924"/>
      <c r="G44" s="924"/>
      <c r="H44" s="318"/>
      <c r="I44" s="318"/>
      <c r="J44" s="520"/>
      <c r="K44" s="500">
        <v>0</v>
      </c>
      <c r="L44" s="323"/>
      <c r="M44" s="520"/>
      <c r="N44" s="409">
        <v>0</v>
      </c>
      <c r="O44" s="320">
        <v>2</v>
      </c>
      <c r="P44" s="477" t="str">
        <f t="shared" si="0"/>
        <v>P</v>
      </c>
      <c r="Q44" s="323"/>
      <c r="R44" s="1417"/>
      <c r="S44" s="1417"/>
      <c r="T44" s="1418"/>
    </row>
    <row r="45" spans="1:20" ht="36" customHeight="1">
      <c r="A45" s="1224"/>
      <c r="B45" s="1345"/>
      <c r="C45" s="1345"/>
      <c r="D45" s="1424"/>
      <c r="E45" s="918" t="s">
        <v>151</v>
      </c>
      <c r="F45" s="924"/>
      <c r="G45" s="924"/>
      <c r="H45" s="318"/>
      <c r="I45" s="318"/>
      <c r="J45" s="1422" t="s">
        <v>152</v>
      </c>
      <c r="K45" s="500">
        <v>0</v>
      </c>
      <c r="L45" s="323"/>
      <c r="M45" s="520"/>
      <c r="N45" s="409">
        <v>0</v>
      </c>
      <c r="O45" s="320">
        <v>2</v>
      </c>
      <c r="P45" s="477" t="str">
        <f t="shared" si="0"/>
        <v>P</v>
      </c>
      <c r="Q45" s="323"/>
      <c r="R45" s="1417"/>
      <c r="S45" s="1417"/>
      <c r="T45" s="1418"/>
    </row>
    <row r="46" spans="1:20" ht="36" customHeight="1">
      <c r="A46" s="1224"/>
      <c r="B46" s="1345"/>
      <c r="C46" s="1345"/>
      <c r="D46" s="1424"/>
      <c r="E46" s="918" t="s">
        <v>153</v>
      </c>
      <c r="F46" s="924"/>
      <c r="G46" s="924"/>
      <c r="H46" s="318"/>
      <c r="I46" s="318"/>
      <c r="J46" s="1422"/>
      <c r="K46" s="500">
        <v>0</v>
      </c>
      <c r="L46" s="323"/>
      <c r="M46" s="915"/>
      <c r="N46" s="409">
        <v>0</v>
      </c>
      <c r="O46" s="320">
        <v>2</v>
      </c>
      <c r="P46" s="477" t="str">
        <f t="shared" si="0"/>
        <v>P</v>
      </c>
      <c r="Q46" s="323"/>
      <c r="R46" s="1417" t="s">
        <v>1243</v>
      </c>
      <c r="S46" s="1417" t="s">
        <v>1244</v>
      </c>
      <c r="T46" s="1418" t="s">
        <v>1245</v>
      </c>
    </row>
    <row r="47" spans="1:20" ht="36" customHeight="1" thickBot="1">
      <c r="A47" s="1225"/>
      <c r="B47" s="1346"/>
      <c r="C47" s="1346"/>
      <c r="D47" s="1425"/>
      <c r="E47" s="518"/>
      <c r="F47" s="925">
        <v>1</v>
      </c>
      <c r="G47" s="925">
        <v>1</v>
      </c>
      <c r="H47" s="347"/>
      <c r="I47" s="347"/>
      <c r="J47" s="1423"/>
      <c r="K47" s="493">
        <v>0</v>
      </c>
      <c r="L47" s="494"/>
      <c r="M47" s="916">
        <v>1</v>
      </c>
      <c r="N47" s="418">
        <f t="shared" si="2"/>
        <v>1</v>
      </c>
      <c r="O47" s="356">
        <f t="shared" si="3"/>
        <v>2</v>
      </c>
      <c r="P47" s="481" t="str">
        <f t="shared" si="0"/>
        <v>P</v>
      </c>
      <c r="Q47" s="494"/>
      <c r="R47" s="1419"/>
      <c r="S47" s="1419"/>
      <c r="T47" s="1420"/>
    </row>
    <row r="48" spans="1:20" ht="36" customHeight="1">
      <c r="A48" s="897"/>
      <c r="B48" s="898"/>
      <c r="C48" s="898"/>
      <c r="D48" s="899"/>
      <c r="E48" s="900"/>
      <c r="F48" s="901"/>
      <c r="G48" s="901"/>
      <c r="H48" s="897"/>
      <c r="I48" s="897"/>
      <c r="J48" s="900"/>
      <c r="K48" s="902"/>
      <c r="L48" s="903"/>
      <c r="M48" s="904"/>
      <c r="N48" s="905"/>
      <c r="O48" s="906"/>
      <c r="P48" s="907"/>
      <c r="Q48" s="903"/>
      <c r="R48" s="908"/>
      <c r="S48" s="908"/>
      <c r="T48" s="908"/>
    </row>
    <row r="49" spans="1:20">
      <c r="A49" s="18" t="s">
        <v>24</v>
      </c>
      <c r="B49" s="2"/>
      <c r="C49" s="2"/>
      <c r="D49" s="2"/>
      <c r="E49" s="2"/>
      <c r="F49" s="23"/>
      <c r="G49" s="2"/>
      <c r="H49" s="2"/>
      <c r="I49" s="2"/>
      <c r="J49" s="2"/>
      <c r="K49" s="2"/>
      <c r="L49" s="2"/>
      <c r="M49" s="2"/>
      <c r="N49" s="2"/>
      <c r="O49" s="2"/>
      <c r="P49" s="23"/>
      <c r="Q49" s="2"/>
      <c r="R49" s="2"/>
      <c r="S49" s="2"/>
      <c r="T49" s="2"/>
    </row>
    <row r="50" spans="1:20">
      <c r="A50" s="1074"/>
      <c r="B50" s="1075"/>
      <c r="C50" s="1075"/>
      <c r="D50" s="1075"/>
      <c r="E50" s="1075"/>
      <c r="F50" s="1075"/>
      <c r="G50" s="1075"/>
      <c r="H50" s="1075"/>
      <c r="I50" s="1075"/>
      <c r="J50" s="1075"/>
      <c r="K50" s="1075"/>
      <c r="L50" s="1075"/>
      <c r="M50" s="1075"/>
      <c r="N50" s="1075"/>
      <c r="O50" s="1075"/>
      <c r="P50" s="1075"/>
      <c r="Q50" s="1075"/>
      <c r="R50" s="1075"/>
      <c r="S50" s="1075"/>
      <c r="T50" s="1076"/>
    </row>
    <row r="51" spans="1:20">
      <c r="A51" s="1074"/>
      <c r="B51" s="1075"/>
      <c r="C51" s="1075"/>
      <c r="D51" s="1075"/>
      <c r="E51" s="1075"/>
      <c r="F51" s="1075"/>
      <c r="G51" s="1075"/>
      <c r="H51" s="1075"/>
      <c r="I51" s="1075"/>
      <c r="J51" s="1075"/>
      <c r="K51" s="1075"/>
      <c r="L51" s="1075"/>
      <c r="M51" s="1075"/>
      <c r="N51" s="1075"/>
      <c r="O51" s="1075"/>
      <c r="P51" s="1075"/>
      <c r="Q51" s="1075"/>
      <c r="R51" s="1075"/>
      <c r="S51" s="1075"/>
      <c r="T51" s="1076"/>
    </row>
    <row r="52" spans="1:20">
      <c r="A52" s="1074"/>
      <c r="B52" s="1075"/>
      <c r="C52" s="1075"/>
      <c r="D52" s="1075"/>
      <c r="E52" s="1075"/>
      <c r="F52" s="1075"/>
      <c r="G52" s="1075"/>
      <c r="H52" s="1075"/>
      <c r="I52" s="1075"/>
      <c r="J52" s="1075"/>
      <c r="K52" s="1075"/>
      <c r="L52" s="1075"/>
      <c r="M52" s="1075"/>
      <c r="N52" s="1075"/>
      <c r="O52" s="1075"/>
      <c r="P52" s="1075"/>
      <c r="Q52" s="1075"/>
      <c r="R52" s="1075"/>
      <c r="S52" s="1075"/>
      <c r="T52" s="1076"/>
    </row>
    <row r="53" spans="1:20">
      <c r="A53" s="1074"/>
      <c r="B53" s="1075"/>
      <c r="C53" s="1075"/>
      <c r="D53" s="1075"/>
      <c r="E53" s="1075"/>
      <c r="F53" s="1075"/>
      <c r="G53" s="1075"/>
      <c r="H53" s="1075"/>
      <c r="I53" s="1075"/>
      <c r="J53" s="1075"/>
      <c r="K53" s="1075"/>
      <c r="L53" s="1075"/>
      <c r="M53" s="1075"/>
      <c r="N53" s="1075"/>
      <c r="O53" s="1075"/>
      <c r="P53" s="1075"/>
      <c r="Q53" s="1075"/>
      <c r="R53" s="1075"/>
      <c r="S53" s="1075"/>
      <c r="T53" s="1076"/>
    </row>
    <row r="54" spans="1:20">
      <c r="A54" s="1074"/>
      <c r="B54" s="1075"/>
      <c r="C54" s="1075"/>
      <c r="D54" s="1075"/>
      <c r="E54" s="1075"/>
      <c r="F54" s="1075"/>
      <c r="G54" s="1075"/>
      <c r="H54" s="1075"/>
      <c r="I54" s="1075"/>
      <c r="J54" s="1075"/>
      <c r="K54" s="1075"/>
      <c r="L54" s="1075"/>
      <c r="M54" s="1075"/>
      <c r="N54" s="1075"/>
      <c r="O54" s="1075"/>
      <c r="P54" s="1075"/>
      <c r="Q54" s="1075"/>
      <c r="R54" s="1075"/>
      <c r="S54" s="1075"/>
      <c r="T54" s="1076"/>
    </row>
    <row r="55" spans="1:20">
      <c r="A55" s="1074"/>
      <c r="B55" s="1075"/>
      <c r="C55" s="1075"/>
      <c r="D55" s="1075"/>
      <c r="E55" s="1075"/>
      <c r="F55" s="1075"/>
      <c r="G55" s="1075"/>
      <c r="H55" s="1075"/>
      <c r="I55" s="1075"/>
      <c r="J55" s="1075"/>
      <c r="K55" s="1075"/>
      <c r="L55" s="1075"/>
      <c r="M55" s="1075"/>
      <c r="N55" s="1075"/>
      <c r="O55" s="1075"/>
      <c r="P55" s="1075"/>
      <c r="Q55" s="1075"/>
      <c r="R55" s="1075"/>
      <c r="S55" s="1075"/>
      <c r="T55" s="1076"/>
    </row>
    <row r="56" spans="1:20">
      <c r="A56" s="1074"/>
      <c r="B56" s="1075"/>
      <c r="C56" s="1075"/>
      <c r="D56" s="1075"/>
      <c r="E56" s="1075"/>
      <c r="F56" s="1075"/>
      <c r="G56" s="1075"/>
      <c r="H56" s="1075"/>
      <c r="I56" s="1075"/>
      <c r="J56" s="1075"/>
      <c r="K56" s="1075"/>
      <c r="L56" s="1075"/>
      <c r="M56" s="1075"/>
      <c r="N56" s="1075"/>
      <c r="O56" s="1075"/>
      <c r="P56" s="1075"/>
      <c r="Q56" s="1075"/>
      <c r="R56" s="1075"/>
      <c r="S56" s="1075"/>
      <c r="T56" s="1076"/>
    </row>
    <row r="57" spans="1:20">
      <c r="A57" s="1074"/>
      <c r="B57" s="1075"/>
      <c r="C57" s="1075"/>
      <c r="D57" s="1075"/>
      <c r="E57" s="1075"/>
      <c r="F57" s="1075"/>
      <c r="G57" s="1075"/>
      <c r="H57" s="1075"/>
      <c r="I57" s="1075"/>
      <c r="J57" s="1075"/>
      <c r="K57" s="1075"/>
      <c r="L57" s="1075"/>
      <c r="M57" s="1075"/>
      <c r="N57" s="1075"/>
      <c r="O57" s="1075"/>
      <c r="P57" s="1075"/>
      <c r="Q57" s="1075"/>
      <c r="R57" s="1075"/>
      <c r="S57" s="1075"/>
      <c r="T57" s="1076"/>
    </row>
    <row r="58" spans="1:20">
      <c r="A58" s="1074"/>
      <c r="B58" s="1075"/>
      <c r="C58" s="1075"/>
      <c r="D58" s="1075"/>
      <c r="E58" s="1075"/>
      <c r="F58" s="1075"/>
      <c r="G58" s="1075"/>
      <c r="H58" s="1075"/>
      <c r="I58" s="1075"/>
      <c r="J58" s="1075"/>
      <c r="K58" s="1075"/>
      <c r="L58" s="1075"/>
      <c r="M58" s="1075"/>
      <c r="N58" s="1075"/>
      <c r="O58" s="1075"/>
      <c r="P58" s="1075"/>
      <c r="Q58" s="1075"/>
      <c r="R58" s="1075"/>
      <c r="S58" s="1075"/>
      <c r="T58" s="1076"/>
    </row>
    <row r="59" spans="1:20">
      <c r="A59" s="1074"/>
      <c r="B59" s="1075"/>
      <c r="C59" s="1075"/>
      <c r="D59" s="1075"/>
      <c r="E59" s="1075"/>
      <c r="F59" s="1075"/>
      <c r="G59" s="1075"/>
      <c r="H59" s="1075"/>
      <c r="I59" s="1075"/>
      <c r="J59" s="1075"/>
      <c r="K59" s="1075"/>
      <c r="L59" s="1075"/>
      <c r="M59" s="1075"/>
      <c r="N59" s="1075"/>
      <c r="O59" s="1075"/>
      <c r="P59" s="1075"/>
      <c r="Q59" s="1075"/>
      <c r="R59" s="1075"/>
      <c r="S59" s="1075"/>
      <c r="T59" s="1076"/>
    </row>
    <row r="60" spans="1:20">
      <c r="A60" s="1074"/>
      <c r="B60" s="1075"/>
      <c r="C60" s="1075"/>
      <c r="D60" s="1075"/>
      <c r="E60" s="1075"/>
      <c r="F60" s="1075"/>
      <c r="G60" s="1075"/>
      <c r="H60" s="1075"/>
      <c r="I60" s="1075"/>
      <c r="J60" s="1075"/>
      <c r="K60" s="1075"/>
      <c r="L60" s="1075"/>
      <c r="M60" s="1075"/>
      <c r="N60" s="1075"/>
      <c r="O60" s="1075"/>
      <c r="P60" s="1075"/>
      <c r="Q60" s="1075"/>
      <c r="R60" s="1075"/>
      <c r="S60" s="1075"/>
      <c r="T60" s="1076"/>
    </row>
  </sheetData>
  <mergeCells count="82">
    <mergeCell ref="A55:T55"/>
    <mergeCell ref="A60:T60"/>
    <mergeCell ref="A50:T50"/>
    <mergeCell ref="A51:T51"/>
    <mergeCell ref="A52:T52"/>
    <mergeCell ref="A53:T53"/>
    <mergeCell ref="A54:T54"/>
    <mergeCell ref="A56:T56"/>
    <mergeCell ref="A57:T57"/>
    <mergeCell ref="A58:T58"/>
    <mergeCell ref="A59:T59"/>
    <mergeCell ref="A2:E4"/>
    <mergeCell ref="F2:M2"/>
    <mergeCell ref="N2:T2"/>
    <mergeCell ref="F3:M4"/>
    <mergeCell ref="N3:T3"/>
    <mergeCell ref="N4:T4"/>
    <mergeCell ref="B14:B15"/>
    <mergeCell ref="C14:C15"/>
    <mergeCell ref="A9:E9"/>
    <mergeCell ref="F9:M9"/>
    <mergeCell ref="A11:T11"/>
    <mergeCell ref="A13:L13"/>
    <mergeCell ref="M13:T13"/>
    <mergeCell ref="A14:A15"/>
    <mergeCell ref="D14:D15"/>
    <mergeCell ref="E14:E15"/>
    <mergeCell ref="F14:I14"/>
    <mergeCell ref="J14:J15"/>
    <mergeCell ref="K14:K15"/>
    <mergeCell ref="L14:L15"/>
    <mergeCell ref="M14:M15"/>
    <mergeCell ref="N14:P14"/>
    <mergeCell ref="T14:T15"/>
    <mergeCell ref="R14:R15"/>
    <mergeCell ref="Q14:Q15"/>
    <mergeCell ref="D17:D24"/>
    <mergeCell ref="D25:D27"/>
    <mergeCell ref="R17:R24"/>
    <mergeCell ref="S17:S24"/>
    <mergeCell ref="T17:T24"/>
    <mergeCell ref="R25:R27"/>
    <mergeCell ref="S25:S27"/>
    <mergeCell ref="T25:T27"/>
    <mergeCell ref="A6:E6"/>
    <mergeCell ref="F6:M6"/>
    <mergeCell ref="A7:E7"/>
    <mergeCell ref="F7:M7"/>
    <mergeCell ref="A8:E8"/>
    <mergeCell ref="F8:M8"/>
    <mergeCell ref="A17:A47"/>
    <mergeCell ref="J25:J27"/>
    <mergeCell ref="J29:J30"/>
    <mergeCell ref="J36:J40"/>
    <mergeCell ref="J45:J47"/>
    <mergeCell ref="D28:D30"/>
    <mergeCell ref="D31:D34"/>
    <mergeCell ref="D35:D40"/>
    <mergeCell ref="D41:D43"/>
    <mergeCell ref="D44:D47"/>
    <mergeCell ref="R35:R40"/>
    <mergeCell ref="S35:S40"/>
    <mergeCell ref="T35:T40"/>
    <mergeCell ref="C17:C47"/>
    <mergeCell ref="B17:B47"/>
    <mergeCell ref="K31:K33"/>
    <mergeCell ref="L31:L33"/>
    <mergeCell ref="N31:N33"/>
    <mergeCell ref="O31:O33"/>
    <mergeCell ref="P31:P33"/>
    <mergeCell ref="R28:R30"/>
    <mergeCell ref="S28:S30"/>
    <mergeCell ref="T28:T30"/>
    <mergeCell ref="R31:R33"/>
    <mergeCell ref="S31:S33"/>
    <mergeCell ref="T31:T33"/>
    <mergeCell ref="R41:R45"/>
    <mergeCell ref="S41:S45"/>
    <mergeCell ref="T41:T45"/>
    <mergeCell ref="R46:R47"/>
    <mergeCell ref="S46:S47"/>
    <mergeCell ref="T46:T47"/>
  </mergeCells>
  <conditionalFormatting sqref="P17:P26">
    <cfRule type="iconSet" priority="448">
      <iconSet iconSet="3Symbols2">
        <cfvo type="percent" val="0"/>
        <cfvo type="percent" val="0.74"/>
        <cfvo type="percent" val="0.85"/>
      </iconSet>
    </cfRule>
  </conditionalFormatting>
  <conditionalFormatting sqref="P17:P31 P34:P47">
    <cfRule type="containsText" dxfId="95" priority="2" stopIfTrue="1" operator="containsText" text="P">
      <formula>NOT(ISERROR(SEARCH("P",P17)))</formula>
    </cfRule>
    <cfRule type="containsText" dxfId="94" priority="3" stopIfTrue="1" operator="containsText" text="R">
      <formula>NOT(ISERROR(SEARCH("R",P17)))</formula>
    </cfRule>
    <cfRule type="containsText" dxfId="93" priority="4" operator="containsText" text="T">
      <formula>NOT(ISERROR(SEARCH("T",P17)))</formula>
    </cfRule>
  </conditionalFormatting>
  <conditionalFormatting sqref="P27:P29">
    <cfRule type="iconSet" priority="432">
      <iconSet iconSet="3Symbols2">
        <cfvo type="percent" val="0"/>
        <cfvo type="percent" val="0.74"/>
        <cfvo type="percent" val="0.85"/>
      </iconSet>
    </cfRule>
  </conditionalFormatting>
  <conditionalFormatting sqref="P30 P34:P47">
    <cfRule type="iconSet" priority="498">
      <iconSet iconSet="3Symbols2">
        <cfvo type="percent" val="0"/>
        <cfvo type="percent" val="0.74"/>
        <cfvo type="percent" val="0.85"/>
      </iconSet>
    </cfRule>
  </conditionalFormatting>
  <conditionalFormatting sqref="P31">
    <cfRule type="iconSet" priority="1">
      <iconSet iconSet="3Symbols2">
        <cfvo type="percent" val="0"/>
        <cfvo type="percent" val="0.74"/>
        <cfvo type="percent" val="0.85"/>
      </iconSet>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8"/>
  <sheetViews>
    <sheetView topLeftCell="A14" zoomScale="80" zoomScaleNormal="80" workbookViewId="0">
      <selection activeCell="H24" sqref="H24"/>
    </sheetView>
  </sheetViews>
  <sheetFormatPr defaultColWidth="11.42578125" defaultRowHeight="15"/>
  <cols>
    <col min="1" max="1" width="6.5703125" style="29" customWidth="1"/>
    <col min="2" max="2" width="30.5703125" style="29" customWidth="1"/>
    <col min="3" max="3" width="26.85546875" style="29" customWidth="1"/>
    <col min="4" max="4" width="24.5703125" style="29" customWidth="1"/>
    <col min="5" max="5" width="41" style="29" customWidth="1"/>
    <col min="6" max="6" width="11.42578125" style="29"/>
    <col min="7" max="7" width="7.140625" style="29" customWidth="1"/>
    <col min="8" max="8" width="6" style="29" customWidth="1"/>
    <col min="9" max="9" width="5.85546875" style="29" customWidth="1"/>
    <col min="10" max="10" width="54.85546875" style="29" customWidth="1"/>
    <col min="11" max="12" width="20.42578125" style="29" customWidth="1"/>
    <col min="13" max="13" width="11.42578125" style="29"/>
    <col min="14" max="14" width="17" style="29" customWidth="1"/>
    <col min="15" max="15" width="11.42578125" style="29"/>
    <col min="16" max="16" width="14.85546875" style="29" customWidth="1"/>
    <col min="17" max="17" width="26" style="29" customWidth="1"/>
    <col min="18" max="18" width="19.85546875" style="29" customWidth="1"/>
    <col min="19" max="19" width="21.28515625" style="29" customWidth="1"/>
    <col min="20" max="20" width="20.28515625" style="29" customWidth="1"/>
    <col min="21" max="16384" width="11.42578125" style="29"/>
  </cols>
  <sheetData>
    <row r="1" spans="1:20" ht="15.75" thickBot="1"/>
    <row r="2" spans="1:20" ht="17.25" thickBot="1">
      <c r="A2" s="1435"/>
      <c r="B2" s="1436"/>
      <c r="C2" s="1436"/>
      <c r="D2" s="1436"/>
      <c r="E2" s="1437"/>
      <c r="F2" s="1444" t="s">
        <v>18</v>
      </c>
      <c r="G2" s="1445"/>
      <c r="H2" s="1445"/>
      <c r="I2" s="1445"/>
      <c r="J2" s="1445"/>
      <c r="K2" s="1445"/>
      <c r="L2" s="1445"/>
      <c r="M2" s="1446"/>
      <c r="N2" s="1447" t="s">
        <v>489</v>
      </c>
      <c r="O2" s="1448"/>
      <c r="P2" s="1448"/>
      <c r="Q2" s="1448"/>
      <c r="R2" s="1448"/>
      <c r="S2" s="1448"/>
      <c r="T2" s="1449"/>
    </row>
    <row r="3" spans="1:20" ht="17.25" thickBot="1">
      <c r="A3" s="1438"/>
      <c r="B3" s="1439"/>
      <c r="C3" s="1439"/>
      <c r="D3" s="1439"/>
      <c r="E3" s="1440"/>
      <c r="F3" s="1450" t="s">
        <v>17</v>
      </c>
      <c r="G3" s="1451"/>
      <c r="H3" s="1451"/>
      <c r="I3" s="1451"/>
      <c r="J3" s="1451"/>
      <c r="K3" s="1451"/>
      <c r="L3" s="1451"/>
      <c r="M3" s="1452"/>
      <c r="N3" s="1456" t="s">
        <v>154</v>
      </c>
      <c r="O3" s="1457"/>
      <c r="P3" s="1457"/>
      <c r="Q3" s="1457"/>
      <c r="R3" s="1457"/>
      <c r="S3" s="1457"/>
      <c r="T3" s="1458"/>
    </row>
    <row r="4" spans="1:20" ht="17.25" thickBot="1">
      <c r="A4" s="1441"/>
      <c r="B4" s="1442"/>
      <c r="C4" s="1442"/>
      <c r="D4" s="1442"/>
      <c r="E4" s="1443"/>
      <c r="F4" s="1453"/>
      <c r="G4" s="1454"/>
      <c r="H4" s="1454"/>
      <c r="I4" s="1454"/>
      <c r="J4" s="1454"/>
      <c r="K4" s="1454"/>
      <c r="L4" s="1454"/>
      <c r="M4" s="1455"/>
      <c r="N4" s="1459" t="s">
        <v>8</v>
      </c>
      <c r="O4" s="1460"/>
      <c r="P4" s="1460"/>
      <c r="Q4" s="1460"/>
      <c r="R4" s="1460"/>
      <c r="S4" s="1460"/>
      <c r="T4" s="1461"/>
    </row>
    <row r="5" spans="1:20" ht="16.5">
      <c r="A5" s="37"/>
      <c r="B5" s="37"/>
      <c r="C5" s="37"/>
      <c r="D5" s="37"/>
      <c r="E5" s="37"/>
      <c r="F5" s="37"/>
      <c r="G5" s="37"/>
      <c r="H5" s="37"/>
      <c r="I5" s="37"/>
      <c r="J5" s="38"/>
      <c r="K5" s="38"/>
      <c r="L5" s="39"/>
      <c r="M5" s="39"/>
      <c r="N5" s="39"/>
      <c r="O5" s="39"/>
      <c r="P5" s="39"/>
      <c r="Q5" s="39"/>
      <c r="R5" s="39"/>
      <c r="S5" s="39"/>
      <c r="T5" s="39"/>
    </row>
    <row r="6" spans="1:20" ht="16.5">
      <c r="A6" s="1462" t="s">
        <v>155</v>
      </c>
      <c r="B6" s="1462"/>
      <c r="C6" s="1462"/>
      <c r="D6" s="1462"/>
      <c r="E6" s="1462"/>
      <c r="F6" s="1463" t="s">
        <v>156</v>
      </c>
      <c r="G6" s="1464"/>
      <c r="H6" s="1464"/>
      <c r="I6" s="1464"/>
      <c r="J6" s="1464"/>
      <c r="K6" s="1464"/>
      <c r="L6" s="1464"/>
      <c r="M6" s="1465"/>
      <c r="N6" s="39"/>
      <c r="O6" s="39"/>
      <c r="P6" s="39"/>
      <c r="Q6" s="39"/>
      <c r="R6" s="39"/>
      <c r="S6" s="39"/>
      <c r="T6" s="39"/>
    </row>
    <row r="7" spans="1:20" ht="16.5">
      <c r="A7" s="1462" t="s">
        <v>99</v>
      </c>
      <c r="B7" s="1462"/>
      <c r="C7" s="1462"/>
      <c r="D7" s="1462"/>
      <c r="E7" s="1462"/>
      <c r="F7" s="993">
        <v>2025</v>
      </c>
      <c r="G7" s="994"/>
      <c r="H7" s="994"/>
      <c r="I7" s="994"/>
      <c r="J7" s="994"/>
      <c r="K7" s="994"/>
      <c r="L7" s="994"/>
      <c r="M7" s="995"/>
      <c r="N7" s="39"/>
      <c r="O7" s="39"/>
      <c r="P7" s="39"/>
      <c r="Q7" s="39"/>
      <c r="R7" s="39"/>
      <c r="S7" s="39"/>
      <c r="T7" s="39"/>
    </row>
    <row r="8" spans="1:20" ht="16.5">
      <c r="A8" s="1462" t="s">
        <v>363</v>
      </c>
      <c r="B8" s="1462"/>
      <c r="C8" s="1462"/>
      <c r="D8" s="1462"/>
      <c r="E8" s="1462"/>
      <c r="F8" s="993" t="s">
        <v>718</v>
      </c>
      <c r="G8" s="994"/>
      <c r="H8" s="994"/>
      <c r="I8" s="994"/>
      <c r="J8" s="994"/>
      <c r="K8" s="994"/>
      <c r="L8" s="994"/>
      <c r="M8" s="995"/>
      <c r="N8" s="39"/>
      <c r="O8" s="39"/>
      <c r="P8" s="39"/>
      <c r="Q8" s="39"/>
      <c r="R8" s="39"/>
      <c r="S8" s="39"/>
      <c r="T8" s="39"/>
    </row>
    <row r="9" spans="1:20" ht="16.5">
      <c r="A9" s="1462" t="s">
        <v>7</v>
      </c>
      <c r="B9" s="1462"/>
      <c r="C9" s="1462"/>
      <c r="D9" s="1462"/>
      <c r="E9" s="1462"/>
      <c r="F9" s="993" t="s">
        <v>1151</v>
      </c>
      <c r="G9" s="994"/>
      <c r="H9" s="994"/>
      <c r="I9" s="994"/>
      <c r="J9" s="994"/>
      <c r="K9" s="994"/>
      <c r="L9" s="994"/>
      <c r="M9" s="995"/>
      <c r="N9" s="39"/>
      <c r="O9" s="39"/>
      <c r="P9" s="39"/>
      <c r="Q9" s="39"/>
      <c r="R9" s="39"/>
      <c r="S9" s="39"/>
      <c r="T9" s="39"/>
    </row>
    <row r="10" spans="1:20" ht="17.25" thickBot="1">
      <c r="A10" s="40"/>
      <c r="B10" s="40"/>
      <c r="C10" s="40"/>
      <c r="D10" s="40"/>
      <c r="E10" s="40"/>
      <c r="F10" s="40"/>
      <c r="G10" s="40"/>
      <c r="H10" s="40"/>
      <c r="I10" s="40"/>
      <c r="J10" s="38"/>
      <c r="K10" s="38"/>
      <c r="L10" s="38"/>
      <c r="M10" s="38"/>
      <c r="N10" s="39"/>
      <c r="O10" s="39"/>
      <c r="P10" s="39"/>
      <c r="Q10" s="39"/>
      <c r="R10" s="39"/>
      <c r="S10" s="39"/>
      <c r="T10" s="39"/>
    </row>
    <row r="11" spans="1:20" ht="17.25" thickBot="1">
      <c r="A11" s="1470" t="s">
        <v>9</v>
      </c>
      <c r="B11" s="1471"/>
      <c r="C11" s="1471"/>
      <c r="D11" s="1471"/>
      <c r="E11" s="1471"/>
      <c r="F11" s="1471"/>
      <c r="G11" s="1471"/>
      <c r="H11" s="1471"/>
      <c r="I11" s="1471"/>
      <c r="J11" s="1471"/>
      <c r="K11" s="1471"/>
      <c r="L11" s="1471"/>
      <c r="M11" s="1471"/>
      <c r="N11" s="1471"/>
      <c r="O11" s="1471"/>
      <c r="P11" s="1471"/>
      <c r="Q11" s="1471"/>
      <c r="R11" s="1471"/>
      <c r="S11" s="1471"/>
      <c r="T11" s="1472"/>
    </row>
    <row r="12" spans="1:20" ht="17.25" thickBot="1">
      <c r="A12" s="41"/>
      <c r="B12" s="42"/>
      <c r="C12" s="42"/>
      <c r="D12" s="42"/>
      <c r="E12" s="42"/>
      <c r="F12" s="42"/>
      <c r="G12" s="42"/>
      <c r="H12" s="42"/>
      <c r="I12" s="42"/>
      <c r="J12" s="42"/>
      <c r="K12" s="42"/>
      <c r="L12" s="42"/>
      <c r="M12" s="42"/>
      <c r="N12" s="42"/>
      <c r="O12" s="42"/>
      <c r="P12" s="42"/>
      <c r="Q12" s="42"/>
      <c r="R12" s="42"/>
      <c r="S12" s="42"/>
      <c r="T12" s="43"/>
    </row>
    <row r="13" spans="1:20" ht="17.25" thickBot="1">
      <c r="A13" s="1473" t="s">
        <v>16</v>
      </c>
      <c r="B13" s="1474"/>
      <c r="C13" s="1474"/>
      <c r="D13" s="1474"/>
      <c r="E13" s="1474"/>
      <c r="F13" s="1474"/>
      <c r="G13" s="1474"/>
      <c r="H13" s="1474"/>
      <c r="I13" s="1474"/>
      <c r="J13" s="1474"/>
      <c r="K13" s="1474"/>
      <c r="L13" s="1475"/>
      <c r="M13" s="1476" t="s">
        <v>1</v>
      </c>
      <c r="N13" s="1476"/>
      <c r="O13" s="1476"/>
      <c r="P13" s="1476"/>
      <c r="Q13" s="1476"/>
      <c r="R13" s="1476"/>
      <c r="S13" s="1476"/>
      <c r="T13" s="1477"/>
    </row>
    <row r="14" spans="1:20" ht="32.25" customHeight="1" thickBot="1">
      <c r="A14" s="1478" t="s">
        <v>27</v>
      </c>
      <c r="B14" s="1487" t="s">
        <v>253</v>
      </c>
      <c r="C14" s="1487" t="s">
        <v>254</v>
      </c>
      <c r="D14" s="1478" t="s">
        <v>26</v>
      </c>
      <c r="E14" s="1480" t="s">
        <v>19</v>
      </c>
      <c r="F14" s="1482" t="s">
        <v>11</v>
      </c>
      <c r="G14" s="1483"/>
      <c r="H14" s="1483"/>
      <c r="I14" s="1484"/>
      <c r="J14" s="1485" t="s">
        <v>20</v>
      </c>
      <c r="K14" s="1485" t="s">
        <v>21</v>
      </c>
      <c r="L14" s="1485" t="s">
        <v>2</v>
      </c>
      <c r="M14" s="1489" t="s">
        <v>22</v>
      </c>
      <c r="N14" s="1491" t="s">
        <v>3</v>
      </c>
      <c r="O14" s="1492"/>
      <c r="P14" s="1493"/>
      <c r="Q14" s="1494" t="s">
        <v>157</v>
      </c>
      <c r="R14" s="1466" t="s">
        <v>5</v>
      </c>
      <c r="S14" s="44" t="s">
        <v>29</v>
      </c>
      <c r="T14" s="1433" t="s">
        <v>0</v>
      </c>
    </row>
    <row r="15" spans="1:20" ht="27.75" customHeight="1" thickBot="1">
      <c r="A15" s="1479"/>
      <c r="B15" s="1488"/>
      <c r="C15" s="1488"/>
      <c r="D15" s="1479"/>
      <c r="E15" s="1481"/>
      <c r="F15" s="140" t="s">
        <v>12</v>
      </c>
      <c r="G15" s="140" t="s">
        <v>13</v>
      </c>
      <c r="H15" s="140" t="s">
        <v>14</v>
      </c>
      <c r="I15" s="140" t="s">
        <v>15</v>
      </c>
      <c r="J15" s="1486"/>
      <c r="K15" s="1486"/>
      <c r="L15" s="1486"/>
      <c r="M15" s="1490"/>
      <c r="N15" s="141" t="s">
        <v>30</v>
      </c>
      <c r="O15" s="142" t="s">
        <v>28</v>
      </c>
      <c r="P15" s="143" t="s">
        <v>31</v>
      </c>
      <c r="Q15" s="1495"/>
      <c r="R15" s="1467"/>
      <c r="S15" s="44"/>
      <c r="T15" s="1434"/>
    </row>
    <row r="16" spans="1:20" ht="60.75" customHeight="1">
      <c r="A16" s="1499">
        <v>1</v>
      </c>
      <c r="B16" s="1344" t="s">
        <v>258</v>
      </c>
      <c r="C16" s="1344" t="s">
        <v>316</v>
      </c>
      <c r="D16" s="1505" t="s">
        <v>583</v>
      </c>
      <c r="E16" s="346" t="s">
        <v>158</v>
      </c>
      <c r="F16" s="337">
        <v>1</v>
      </c>
      <c r="G16" s="339"/>
      <c r="H16" s="339"/>
      <c r="I16" s="339"/>
      <c r="J16" s="346" t="s">
        <v>159</v>
      </c>
      <c r="K16" s="496"/>
      <c r="L16" s="496"/>
      <c r="M16" s="829">
        <v>1</v>
      </c>
      <c r="N16" s="497"/>
      <c r="O16" s="497">
        <v>100</v>
      </c>
      <c r="P16" s="475" t="str">
        <f>P17</f>
        <v>P</v>
      </c>
      <c r="Q16" s="496"/>
      <c r="R16" s="1344" t="s">
        <v>378</v>
      </c>
      <c r="S16" s="1344" t="s">
        <v>160</v>
      </c>
      <c r="T16" s="1496" t="s">
        <v>379</v>
      </c>
    </row>
    <row r="17" spans="1:20" ht="75.75" customHeight="1">
      <c r="A17" s="1500"/>
      <c r="B17" s="1345"/>
      <c r="C17" s="1345"/>
      <c r="D17" s="1468"/>
      <c r="E17" s="316" t="s">
        <v>584</v>
      </c>
      <c r="F17" s="338">
        <v>1</v>
      </c>
      <c r="G17" s="318">
        <v>1</v>
      </c>
      <c r="H17" s="318"/>
      <c r="I17" s="318"/>
      <c r="J17" s="316" t="s">
        <v>589</v>
      </c>
      <c r="K17" s="323"/>
      <c r="L17" s="323"/>
      <c r="M17" s="829">
        <v>2</v>
      </c>
      <c r="N17" s="498"/>
      <c r="O17" s="498">
        <v>100</v>
      </c>
      <c r="P17" s="477" t="str">
        <f>P18</f>
        <v>P</v>
      </c>
      <c r="Q17" s="323"/>
      <c r="R17" s="1345"/>
      <c r="S17" s="1345"/>
      <c r="T17" s="1497"/>
    </row>
    <row r="18" spans="1:20" ht="60.75" customHeight="1">
      <c r="A18" s="1500"/>
      <c r="B18" s="1345"/>
      <c r="C18" s="1345"/>
      <c r="D18" s="1468"/>
      <c r="E18" s="316" t="s">
        <v>161</v>
      </c>
      <c r="F18" s="338">
        <v>1</v>
      </c>
      <c r="G18" s="318">
        <v>1</v>
      </c>
      <c r="H18" s="318"/>
      <c r="I18" s="318"/>
      <c r="J18" s="316" t="s">
        <v>162</v>
      </c>
      <c r="K18" s="323"/>
      <c r="L18" s="323"/>
      <c r="M18" s="829">
        <v>2</v>
      </c>
      <c r="N18" s="498"/>
      <c r="O18" s="498">
        <v>100</v>
      </c>
      <c r="P18" s="477" t="str">
        <f>P19</f>
        <v>P</v>
      </c>
      <c r="Q18" s="323"/>
      <c r="R18" s="1345"/>
      <c r="S18" s="1345"/>
      <c r="T18" s="1497"/>
    </row>
    <row r="19" spans="1:20" ht="61.5" customHeight="1">
      <c r="A19" s="1500"/>
      <c r="B19" s="1345"/>
      <c r="C19" s="1345"/>
      <c r="D19" s="1468"/>
      <c r="E19" s="316" t="s">
        <v>585</v>
      </c>
      <c r="F19" s="338">
        <v>1</v>
      </c>
      <c r="G19" s="318">
        <v>1</v>
      </c>
      <c r="H19" s="318"/>
      <c r="I19" s="318"/>
      <c r="J19" s="316" t="s">
        <v>590</v>
      </c>
      <c r="K19" s="323"/>
      <c r="L19" s="323"/>
      <c r="M19" s="829">
        <v>2</v>
      </c>
      <c r="N19" s="498"/>
      <c r="O19" s="498">
        <v>100</v>
      </c>
      <c r="P19" s="477" t="str">
        <f>P20</f>
        <v>P</v>
      </c>
      <c r="Q19" s="323"/>
      <c r="R19" s="1345"/>
      <c r="S19" s="1345"/>
      <c r="T19" s="1497"/>
    </row>
    <row r="20" spans="1:20" ht="36.75" customHeight="1">
      <c r="A20" s="1500"/>
      <c r="B20" s="1345"/>
      <c r="C20" s="1345"/>
      <c r="D20" s="1468"/>
      <c r="E20" s="316" t="s">
        <v>586</v>
      </c>
      <c r="F20" s="338">
        <v>1</v>
      </c>
      <c r="G20" s="499">
        <v>0.01</v>
      </c>
      <c r="H20" s="318"/>
      <c r="I20" s="318"/>
      <c r="J20" s="316" t="s">
        <v>591</v>
      </c>
      <c r="K20" s="500">
        <v>0</v>
      </c>
      <c r="L20" s="323"/>
      <c r="M20" s="829">
        <v>2</v>
      </c>
      <c r="N20" s="319">
        <v>0</v>
      </c>
      <c r="O20" s="320">
        <v>1</v>
      </c>
      <c r="P20" s="477" t="str">
        <f>P21</f>
        <v>P</v>
      </c>
      <c r="Q20" s="323"/>
      <c r="R20" s="1345"/>
      <c r="S20" s="1345"/>
      <c r="T20" s="1497"/>
    </row>
    <row r="21" spans="1:20" ht="42.75">
      <c r="A21" s="1500"/>
      <c r="B21" s="1345"/>
      <c r="C21" s="1345"/>
      <c r="D21" s="1468"/>
      <c r="E21" s="316" t="s">
        <v>587</v>
      </c>
      <c r="F21" s="338">
        <v>1</v>
      </c>
      <c r="G21" s="318">
        <v>1</v>
      </c>
      <c r="H21" s="318"/>
      <c r="I21" s="318"/>
      <c r="J21" s="349" t="s">
        <v>163</v>
      </c>
      <c r="K21" s="500">
        <v>0</v>
      </c>
      <c r="L21" s="323"/>
      <c r="M21" s="829">
        <v>2</v>
      </c>
      <c r="N21" s="319">
        <f t="shared" ref="N21:N25" si="0">IF(M21&lt;1,M21-AVERAGE(F21:I21),M21-(SUM(F21:I21)))</f>
        <v>0</v>
      </c>
      <c r="O21" s="320">
        <v>1</v>
      </c>
      <c r="P21" s="477" t="str">
        <f t="shared" ref="P21:P25" si="1">IF(O21&lt;=V$16,"T",IF(O21&lt;$Y$16,"R",IF(O21&gt;=$Y$16,"P")))</f>
        <v>P</v>
      </c>
      <c r="Q21" s="323"/>
      <c r="R21" s="1345" t="s">
        <v>389</v>
      </c>
      <c r="S21" s="1345" t="s">
        <v>696</v>
      </c>
      <c r="T21" s="1497" t="s">
        <v>390</v>
      </c>
    </row>
    <row r="22" spans="1:20" ht="42.75">
      <c r="A22" s="1500"/>
      <c r="B22" s="1345"/>
      <c r="C22" s="1345"/>
      <c r="D22" s="1468" t="s">
        <v>588</v>
      </c>
      <c r="E22" s="316" t="s">
        <v>164</v>
      </c>
      <c r="F22" s="338">
        <v>1</v>
      </c>
      <c r="G22" s="489">
        <v>0.01</v>
      </c>
      <c r="H22" s="318"/>
      <c r="I22" s="318"/>
      <c r="J22" s="349" t="s">
        <v>592</v>
      </c>
      <c r="K22" s="500">
        <v>0</v>
      </c>
      <c r="L22" s="323"/>
      <c r="M22" s="829">
        <v>2</v>
      </c>
      <c r="N22" s="319">
        <f t="shared" si="0"/>
        <v>0.99</v>
      </c>
      <c r="O22" s="320">
        <v>1</v>
      </c>
      <c r="P22" s="477" t="str">
        <f t="shared" si="1"/>
        <v>P</v>
      </c>
      <c r="Q22" s="323"/>
      <c r="R22" s="1345"/>
      <c r="S22" s="1345"/>
      <c r="T22" s="1497"/>
    </row>
    <row r="23" spans="1:20" ht="42.75">
      <c r="A23" s="1500"/>
      <c r="B23" s="1345"/>
      <c r="C23" s="1345"/>
      <c r="D23" s="1468"/>
      <c r="E23" s="316" t="s">
        <v>165</v>
      </c>
      <c r="F23" s="338">
        <v>6</v>
      </c>
      <c r="G23" s="318">
        <v>3</v>
      </c>
      <c r="H23" s="318"/>
      <c r="I23" s="318"/>
      <c r="J23" s="349" t="s">
        <v>166</v>
      </c>
      <c r="K23" s="500">
        <v>0</v>
      </c>
      <c r="L23" s="323"/>
      <c r="M23" s="829">
        <v>10</v>
      </c>
      <c r="N23" s="319">
        <f t="shared" si="0"/>
        <v>1</v>
      </c>
      <c r="O23" s="320">
        <v>1</v>
      </c>
      <c r="P23" s="477" t="str">
        <f t="shared" si="1"/>
        <v>P</v>
      </c>
      <c r="Q23" s="323"/>
      <c r="R23" s="1345"/>
      <c r="S23" s="1345"/>
      <c r="T23" s="1497"/>
    </row>
    <row r="24" spans="1:20" ht="42.75">
      <c r="A24" s="1500"/>
      <c r="B24" s="1345"/>
      <c r="C24" s="1345"/>
      <c r="D24" s="1468"/>
      <c r="E24" s="316" t="s">
        <v>167</v>
      </c>
      <c r="F24" s="338">
        <v>1</v>
      </c>
      <c r="H24" s="318"/>
      <c r="I24" s="318"/>
      <c r="J24" s="349" t="s">
        <v>168</v>
      </c>
      <c r="K24" s="500">
        <v>0</v>
      </c>
      <c r="L24" s="323"/>
      <c r="M24" s="829">
        <v>1</v>
      </c>
      <c r="N24" s="319">
        <f t="shared" si="0"/>
        <v>0</v>
      </c>
      <c r="O24" s="320">
        <f>IF(M24&lt;1,(AVERAGE(F24:I24)/M24),SUM(F24:I24)/M24)</f>
        <v>1</v>
      </c>
      <c r="P24" s="477" t="str">
        <f>IF(O24&lt;=V$16,"T",IF(O24&lt;$Y$16,"R",IF(O24&gt;=$Y$16,"P")))</f>
        <v>P</v>
      </c>
      <c r="Q24" s="323"/>
      <c r="R24" s="1345"/>
      <c r="S24" s="1345"/>
      <c r="T24" s="1497"/>
    </row>
    <row r="25" spans="1:20" ht="64.5" customHeight="1" thickBot="1">
      <c r="A25" s="1501"/>
      <c r="B25" s="1346"/>
      <c r="C25" s="1346"/>
      <c r="D25" s="1469"/>
      <c r="E25" s="355" t="s">
        <v>169</v>
      </c>
      <c r="F25" s="501">
        <v>2</v>
      </c>
      <c r="G25" s="502">
        <v>0.03</v>
      </c>
      <c r="H25" s="347"/>
      <c r="I25" s="347"/>
      <c r="J25" s="350" t="s">
        <v>593</v>
      </c>
      <c r="K25" s="493">
        <v>0</v>
      </c>
      <c r="L25" s="494"/>
      <c r="M25" s="829">
        <v>6</v>
      </c>
      <c r="N25" s="353">
        <f t="shared" si="0"/>
        <v>3.97</v>
      </c>
      <c r="O25" s="356">
        <v>1</v>
      </c>
      <c r="P25" s="481" t="str">
        <f t="shared" si="1"/>
        <v>P</v>
      </c>
      <c r="Q25" s="494"/>
      <c r="R25" s="1346"/>
      <c r="S25" s="1346"/>
      <c r="T25" s="1498"/>
    </row>
    <row r="26" spans="1:20" ht="16.5">
      <c r="A26" s="51" t="s">
        <v>24</v>
      </c>
      <c r="B26" s="51"/>
      <c r="C26" s="51"/>
      <c r="D26" s="51"/>
      <c r="E26" s="37"/>
      <c r="F26" s="37"/>
      <c r="G26" s="37"/>
      <c r="H26" s="37"/>
      <c r="I26" s="37"/>
      <c r="J26" s="37"/>
      <c r="K26" s="37"/>
      <c r="L26" s="37"/>
      <c r="M26" s="37"/>
      <c r="N26" s="37"/>
      <c r="O26" s="37"/>
      <c r="P26" s="37"/>
      <c r="Q26" s="37"/>
      <c r="R26" s="37"/>
      <c r="S26" s="37"/>
      <c r="T26" s="37"/>
    </row>
    <row r="27" spans="1:20" ht="15.75">
      <c r="A27" s="37"/>
      <c r="B27" s="37"/>
      <c r="C27" s="37"/>
      <c r="D27" s="37"/>
      <c r="E27" s="37"/>
      <c r="F27" s="37"/>
      <c r="G27" s="37"/>
      <c r="H27" s="37"/>
      <c r="I27" s="37"/>
      <c r="J27" s="37"/>
      <c r="K27" s="37"/>
      <c r="L27" s="37"/>
      <c r="M27" s="37"/>
      <c r="N27" s="37"/>
      <c r="O27" s="37"/>
      <c r="P27" s="37"/>
      <c r="Q27" s="37"/>
      <c r="R27" s="37"/>
      <c r="S27" s="37"/>
      <c r="T27" s="37"/>
    </row>
    <row r="28" spans="1:20" ht="15.75">
      <c r="A28" s="1502"/>
      <c r="B28" s="1503"/>
      <c r="C28" s="1503"/>
      <c r="D28" s="1503"/>
      <c r="E28" s="1503"/>
      <c r="F28" s="1503"/>
      <c r="G28" s="1503"/>
      <c r="H28" s="1503"/>
      <c r="I28" s="1503"/>
      <c r="J28" s="1503"/>
      <c r="K28" s="1503"/>
      <c r="L28" s="1503"/>
      <c r="M28" s="1503"/>
      <c r="N28" s="1503"/>
      <c r="O28" s="1503"/>
      <c r="P28" s="1503"/>
      <c r="Q28" s="1503"/>
      <c r="R28" s="1503"/>
      <c r="S28" s="1503"/>
      <c r="T28" s="1504"/>
    </row>
    <row r="29" spans="1:20" ht="15.75">
      <c r="A29" s="1502"/>
      <c r="B29" s="1503"/>
      <c r="C29" s="1503"/>
      <c r="D29" s="1503"/>
      <c r="E29" s="1503"/>
      <c r="F29" s="1503"/>
      <c r="G29" s="1503"/>
      <c r="H29" s="1503"/>
      <c r="I29" s="1503"/>
      <c r="J29" s="1503"/>
      <c r="K29" s="1503"/>
      <c r="L29" s="1503"/>
      <c r="M29" s="1503"/>
      <c r="N29" s="1503"/>
      <c r="O29" s="1503"/>
      <c r="P29" s="1503"/>
      <c r="Q29" s="1503"/>
      <c r="R29" s="1503"/>
      <c r="S29" s="1503"/>
      <c r="T29" s="1504"/>
    </row>
    <row r="30" spans="1:20" ht="15.75">
      <c r="A30" s="1502"/>
      <c r="B30" s="1503"/>
      <c r="C30" s="1503"/>
      <c r="D30" s="1503"/>
      <c r="E30" s="1503"/>
      <c r="F30" s="1503"/>
      <c r="G30" s="1503"/>
      <c r="H30" s="1503"/>
      <c r="I30" s="1503"/>
      <c r="J30" s="1503"/>
      <c r="K30" s="1503"/>
      <c r="L30" s="1503"/>
      <c r="M30" s="1503"/>
      <c r="N30" s="1503"/>
      <c r="O30" s="1503"/>
      <c r="P30" s="1503"/>
      <c r="Q30" s="1503"/>
      <c r="R30" s="1503"/>
      <c r="S30" s="1503"/>
      <c r="T30" s="1504"/>
    </row>
    <row r="31" spans="1:20" ht="15.75">
      <c r="A31" s="1502"/>
      <c r="B31" s="1503"/>
      <c r="C31" s="1503"/>
      <c r="D31" s="1503"/>
      <c r="E31" s="1503"/>
      <c r="F31" s="1503"/>
      <c r="G31" s="1503"/>
      <c r="H31" s="1503"/>
      <c r="I31" s="1503"/>
      <c r="J31" s="1503"/>
      <c r="K31" s="1503"/>
      <c r="L31" s="1503"/>
      <c r="M31" s="1503"/>
      <c r="N31" s="1503"/>
      <c r="O31" s="1503"/>
      <c r="P31" s="1503"/>
      <c r="Q31" s="1503"/>
      <c r="R31" s="1503"/>
      <c r="S31" s="1503"/>
      <c r="T31" s="1504"/>
    </row>
    <row r="32" spans="1:20" ht="15.75">
      <c r="A32" s="1502"/>
      <c r="B32" s="1503"/>
      <c r="C32" s="1503"/>
      <c r="D32" s="1503"/>
      <c r="E32" s="1503"/>
      <c r="F32" s="1503"/>
      <c r="G32" s="1503"/>
      <c r="H32" s="1503"/>
      <c r="I32" s="1503"/>
      <c r="J32" s="1503"/>
      <c r="K32" s="1503"/>
      <c r="L32" s="1503"/>
      <c r="M32" s="1503"/>
      <c r="N32" s="1503"/>
      <c r="O32" s="1503"/>
      <c r="P32" s="1503"/>
      <c r="Q32" s="1503"/>
      <c r="R32" s="1503"/>
      <c r="S32" s="1503"/>
      <c r="T32" s="1504"/>
    </row>
    <row r="33" spans="1:20" ht="15.75">
      <c r="A33" s="1502"/>
      <c r="B33" s="1503"/>
      <c r="C33" s="1503"/>
      <c r="D33" s="1503"/>
      <c r="E33" s="1503"/>
      <c r="F33" s="1503"/>
      <c r="G33" s="1503"/>
      <c r="H33" s="1503"/>
      <c r="I33" s="1503"/>
      <c r="J33" s="1503"/>
      <c r="K33" s="1503"/>
      <c r="L33" s="1503"/>
      <c r="M33" s="1503"/>
      <c r="N33" s="1503"/>
      <c r="O33" s="1503"/>
      <c r="P33" s="1503"/>
      <c r="Q33" s="1503"/>
      <c r="R33" s="1503"/>
      <c r="S33" s="1503"/>
      <c r="T33" s="1504"/>
    </row>
    <row r="34" spans="1:20" ht="15.75">
      <c r="A34" s="1502"/>
      <c r="B34" s="1503"/>
      <c r="C34" s="1503"/>
      <c r="D34" s="1503"/>
      <c r="E34" s="1503"/>
      <c r="F34" s="1503"/>
      <c r="G34" s="1503"/>
      <c r="H34" s="1503"/>
      <c r="I34" s="1503"/>
      <c r="J34" s="1503"/>
      <c r="K34" s="1503"/>
      <c r="L34" s="1503"/>
      <c r="M34" s="1503"/>
      <c r="N34" s="1503"/>
      <c r="O34" s="1503"/>
      <c r="P34" s="1503"/>
      <c r="Q34" s="1503"/>
      <c r="R34" s="1503"/>
      <c r="S34" s="1503"/>
      <c r="T34" s="1504"/>
    </row>
    <row r="35" spans="1:20" ht="15.75">
      <c r="A35" s="1502"/>
      <c r="B35" s="1503"/>
      <c r="C35" s="1503"/>
      <c r="D35" s="1503"/>
      <c r="E35" s="1503"/>
      <c r="F35" s="1503"/>
      <c r="G35" s="1503"/>
      <c r="H35" s="1503"/>
      <c r="I35" s="1503"/>
      <c r="J35" s="1503"/>
      <c r="K35" s="1503"/>
      <c r="L35" s="1503"/>
      <c r="M35" s="1503"/>
      <c r="N35" s="1503"/>
      <c r="O35" s="1503"/>
      <c r="P35" s="1503"/>
      <c r="Q35" s="1503"/>
      <c r="R35" s="1503"/>
      <c r="S35" s="1503"/>
      <c r="T35" s="1504"/>
    </row>
    <row r="36" spans="1:20" ht="15.75">
      <c r="A36" s="1502"/>
      <c r="B36" s="1503"/>
      <c r="C36" s="1503"/>
      <c r="D36" s="1503"/>
      <c r="E36" s="1503"/>
      <c r="F36" s="1503"/>
      <c r="G36" s="1503"/>
      <c r="H36" s="1503"/>
      <c r="I36" s="1503"/>
      <c r="J36" s="1503"/>
      <c r="K36" s="1503"/>
      <c r="L36" s="1503"/>
      <c r="M36" s="1503"/>
      <c r="N36" s="1503"/>
      <c r="O36" s="1503"/>
      <c r="P36" s="1503"/>
      <c r="Q36" s="1503"/>
      <c r="R36" s="1503"/>
      <c r="S36" s="1503"/>
      <c r="T36" s="1504"/>
    </row>
    <row r="37" spans="1:20" ht="15.75">
      <c r="A37" s="1502"/>
      <c r="B37" s="1503"/>
      <c r="C37" s="1503"/>
      <c r="D37" s="1503"/>
      <c r="E37" s="1503"/>
      <c r="F37" s="1503"/>
      <c r="G37" s="1503"/>
      <c r="H37" s="1503"/>
      <c r="I37" s="1503"/>
      <c r="J37" s="1503"/>
      <c r="K37" s="1503"/>
      <c r="L37" s="1503"/>
      <c r="M37" s="1503"/>
      <c r="N37" s="1503"/>
      <c r="O37" s="1503"/>
      <c r="P37" s="1503"/>
      <c r="Q37" s="1503"/>
      <c r="R37" s="1503"/>
      <c r="S37" s="1503"/>
      <c r="T37" s="1504"/>
    </row>
    <row r="38" spans="1:20" ht="15.75">
      <c r="A38" s="1502"/>
      <c r="B38" s="1503"/>
      <c r="C38" s="1503"/>
      <c r="D38" s="1503"/>
      <c r="E38" s="1503"/>
      <c r="F38" s="1503"/>
      <c r="G38" s="1503"/>
      <c r="H38" s="1503"/>
      <c r="I38" s="1503"/>
      <c r="J38" s="1503"/>
      <c r="K38" s="1503"/>
      <c r="L38" s="1503"/>
      <c r="M38" s="1503"/>
      <c r="N38" s="1503"/>
      <c r="O38" s="1503"/>
      <c r="P38" s="1503"/>
      <c r="Q38" s="1503"/>
      <c r="R38" s="1503"/>
      <c r="S38" s="1503"/>
      <c r="T38" s="1504"/>
    </row>
  </sheetData>
  <mergeCells count="53">
    <mergeCell ref="A16:A25"/>
    <mergeCell ref="C16:C25"/>
    <mergeCell ref="A38:T38"/>
    <mergeCell ref="A28:T28"/>
    <mergeCell ref="A29:T29"/>
    <mergeCell ref="A30:T30"/>
    <mergeCell ref="A31:T31"/>
    <mergeCell ref="A32:T32"/>
    <mergeCell ref="A33:T33"/>
    <mergeCell ref="A34:T34"/>
    <mergeCell ref="A35:T35"/>
    <mergeCell ref="A36:T36"/>
    <mergeCell ref="A37:T37"/>
    <mergeCell ref="B16:B25"/>
    <mergeCell ref="D16:D21"/>
    <mergeCell ref="R16:R20"/>
    <mergeCell ref="S16:S20"/>
    <mergeCell ref="T16:T20"/>
    <mergeCell ref="R21:R25"/>
    <mergeCell ref="S21:S25"/>
    <mergeCell ref="T21:T25"/>
    <mergeCell ref="D22:D25"/>
    <mergeCell ref="A11:T11"/>
    <mergeCell ref="A13:L13"/>
    <mergeCell ref="M13:T13"/>
    <mergeCell ref="A14:A15"/>
    <mergeCell ref="D14:D15"/>
    <mergeCell ref="E14:E15"/>
    <mergeCell ref="F14:I14"/>
    <mergeCell ref="J14:J15"/>
    <mergeCell ref="B14:B15"/>
    <mergeCell ref="C14:C15"/>
    <mergeCell ref="K14:K15"/>
    <mergeCell ref="L14:L15"/>
    <mergeCell ref="M14:M15"/>
    <mergeCell ref="N14:P14"/>
    <mergeCell ref="Q14:Q15"/>
    <mergeCell ref="T14:T15"/>
    <mergeCell ref="A2:E4"/>
    <mergeCell ref="F2:M2"/>
    <mergeCell ref="N2:T2"/>
    <mergeCell ref="F3:M4"/>
    <mergeCell ref="N3:T3"/>
    <mergeCell ref="N4:T4"/>
    <mergeCell ref="A9:E9"/>
    <mergeCell ref="A6:E6"/>
    <mergeCell ref="F6:M6"/>
    <mergeCell ref="A7:E7"/>
    <mergeCell ref="F7:M7"/>
    <mergeCell ref="A8:E8"/>
    <mergeCell ref="F8:M8"/>
    <mergeCell ref="F9:M9"/>
    <mergeCell ref="R14:R15"/>
  </mergeCells>
  <conditionalFormatting sqref="P16:P25">
    <cfRule type="containsText" dxfId="92" priority="1" stopIfTrue="1" operator="containsText" text="P">
      <formula>NOT(ISERROR(SEARCH("P",P16)))</formula>
    </cfRule>
    <cfRule type="containsText" dxfId="91" priority="2" stopIfTrue="1" operator="containsText" text="R">
      <formula>NOT(ISERROR(SEARCH("R",P16)))</formula>
    </cfRule>
    <cfRule type="containsText" dxfId="90" priority="3" stopIfTrue="1" operator="containsText" text="T">
      <formula>NOT(ISERROR(SEARCH("T",P16)))</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topLeftCell="A14" zoomScale="78" zoomScaleNormal="78" workbookViewId="0">
      <selection activeCell="C17" sqref="C17:C32"/>
    </sheetView>
  </sheetViews>
  <sheetFormatPr defaultColWidth="11.42578125" defaultRowHeight="13.5"/>
  <cols>
    <col min="1" max="1" width="7.85546875" style="1" customWidth="1"/>
    <col min="2" max="2" width="24.28515625" style="1" customWidth="1"/>
    <col min="3" max="3" width="19.28515625" style="1" customWidth="1"/>
    <col min="4" max="4" width="30.85546875" style="1" customWidth="1"/>
    <col min="5" max="5" width="50" style="1" bestFit="1" customWidth="1"/>
    <col min="6" max="6" width="8.28515625" style="1" customWidth="1"/>
    <col min="7" max="7" width="10.42578125" style="1" customWidth="1"/>
    <col min="8" max="8" width="7.5703125" style="1" customWidth="1"/>
    <col min="9" max="9" width="8.85546875" style="1" customWidth="1"/>
    <col min="10" max="10" width="35.28515625" style="1" customWidth="1"/>
    <col min="11" max="11" width="17.7109375" style="1" customWidth="1"/>
    <col min="12" max="12" width="23.5703125" style="1" customWidth="1"/>
    <col min="13" max="13" width="9.28515625" style="1" customWidth="1"/>
    <col min="14" max="14" width="16.42578125" style="1" customWidth="1"/>
    <col min="15" max="15" width="9.28515625" style="1" customWidth="1"/>
    <col min="16" max="16" width="11.5703125" style="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4.25" thickBot="1"/>
    <row r="2" spans="1:20" ht="14.25" thickBot="1">
      <c r="A2" s="999"/>
      <c r="B2" s="1000"/>
      <c r="C2" s="1000"/>
      <c r="D2" s="1000"/>
      <c r="E2" s="1001"/>
      <c r="F2" s="1008" t="s">
        <v>18</v>
      </c>
      <c r="G2" s="1009"/>
      <c r="H2" s="1009"/>
      <c r="I2" s="1009"/>
      <c r="J2" s="1009"/>
      <c r="K2" s="1009"/>
      <c r="L2" s="1009"/>
      <c r="M2" s="1010"/>
      <c r="N2" s="977" t="s">
        <v>489</v>
      </c>
      <c r="O2" s="978"/>
      <c r="P2" s="978"/>
      <c r="Q2" s="978"/>
      <c r="R2" s="978"/>
      <c r="S2" s="978"/>
      <c r="T2" s="979"/>
    </row>
    <row r="3" spans="1:20" ht="14.25" thickBot="1">
      <c r="A3" s="1002"/>
      <c r="B3" s="1003"/>
      <c r="C3" s="1003"/>
      <c r="D3" s="1003"/>
      <c r="E3" s="1004"/>
      <c r="F3" s="980" t="s">
        <v>17</v>
      </c>
      <c r="G3" s="981"/>
      <c r="H3" s="981"/>
      <c r="I3" s="981"/>
      <c r="J3" s="981"/>
      <c r="K3" s="981"/>
      <c r="L3" s="981"/>
      <c r="M3" s="982"/>
      <c r="N3" s="986" t="s">
        <v>23</v>
      </c>
      <c r="O3" s="987"/>
      <c r="P3" s="987"/>
      <c r="Q3" s="987"/>
      <c r="R3" s="987"/>
      <c r="S3" s="987"/>
      <c r="T3" s="988"/>
    </row>
    <row r="4" spans="1:20" ht="14.25" thickBot="1">
      <c r="A4" s="1005"/>
      <c r="B4" s="1006"/>
      <c r="C4" s="1006"/>
      <c r="D4" s="1006"/>
      <c r="E4" s="1007"/>
      <c r="F4" s="983"/>
      <c r="G4" s="984"/>
      <c r="H4" s="984"/>
      <c r="I4" s="984"/>
      <c r="J4" s="984"/>
      <c r="K4" s="984"/>
      <c r="L4" s="984"/>
      <c r="M4" s="985"/>
      <c r="N4" s="989" t="s">
        <v>8</v>
      </c>
      <c r="O4" s="990"/>
      <c r="P4" s="990"/>
      <c r="Q4" s="990"/>
      <c r="R4" s="990"/>
      <c r="S4" s="990"/>
      <c r="T4" s="991"/>
    </row>
    <row r="5" spans="1:20">
      <c r="A5" s="2"/>
      <c r="B5" s="2"/>
      <c r="C5" s="2"/>
      <c r="D5" s="2"/>
      <c r="E5" s="2"/>
      <c r="F5" s="2"/>
      <c r="G5" s="2"/>
      <c r="H5" s="2"/>
      <c r="I5" s="2"/>
      <c r="J5" s="3"/>
      <c r="K5" s="3"/>
      <c r="L5" s="4"/>
      <c r="M5" s="4"/>
      <c r="N5" s="4"/>
      <c r="O5" s="4"/>
      <c r="P5" s="4"/>
      <c r="Q5" s="4"/>
      <c r="R5" s="4"/>
      <c r="S5" s="4"/>
      <c r="T5" s="4"/>
    </row>
    <row r="6" spans="1:20">
      <c r="A6" s="992" t="s">
        <v>10</v>
      </c>
      <c r="B6" s="992"/>
      <c r="C6" s="992"/>
      <c r="D6" s="992"/>
      <c r="E6" s="992"/>
      <c r="F6" s="996" t="s">
        <v>170</v>
      </c>
      <c r="G6" s="997"/>
      <c r="H6" s="997"/>
      <c r="I6" s="997"/>
      <c r="J6" s="997"/>
      <c r="K6" s="997"/>
      <c r="L6" s="997"/>
      <c r="M6" s="998"/>
      <c r="N6" s="4"/>
      <c r="O6" s="4"/>
      <c r="P6" s="4"/>
      <c r="Q6" s="4"/>
      <c r="R6" s="4"/>
      <c r="S6" s="4"/>
      <c r="T6" s="4"/>
    </row>
    <row r="7" spans="1:20" ht="15">
      <c r="A7" s="992" t="s">
        <v>25</v>
      </c>
      <c r="B7" s="992"/>
      <c r="C7" s="992"/>
      <c r="D7" s="992"/>
      <c r="E7" s="992"/>
      <c r="F7" s="993">
        <v>2025</v>
      </c>
      <c r="G7" s="994"/>
      <c r="H7" s="994"/>
      <c r="I7" s="994"/>
      <c r="J7" s="994"/>
      <c r="K7" s="994"/>
      <c r="L7" s="994"/>
      <c r="M7" s="995"/>
      <c r="N7" s="4"/>
      <c r="O7" s="4"/>
      <c r="P7" s="4"/>
      <c r="Q7" s="4"/>
      <c r="R7" s="4"/>
      <c r="S7" s="4"/>
      <c r="T7" s="4"/>
    </row>
    <row r="8" spans="1:20" ht="15">
      <c r="A8" s="992" t="s">
        <v>6</v>
      </c>
      <c r="B8" s="992"/>
      <c r="C8" s="992"/>
      <c r="D8" s="992"/>
      <c r="E8" s="992"/>
      <c r="F8" s="993" t="s">
        <v>718</v>
      </c>
      <c r="G8" s="994"/>
      <c r="H8" s="994"/>
      <c r="I8" s="994"/>
      <c r="J8" s="994"/>
      <c r="K8" s="994"/>
      <c r="L8" s="994"/>
      <c r="M8" s="995"/>
      <c r="N8" s="4"/>
      <c r="O8" s="4"/>
      <c r="P8" s="4"/>
      <c r="Q8" s="4"/>
      <c r="R8" s="4"/>
      <c r="S8" s="4"/>
      <c r="T8" s="4"/>
    </row>
    <row r="9" spans="1:20" ht="15">
      <c r="A9" s="992" t="s">
        <v>7</v>
      </c>
      <c r="B9" s="992"/>
      <c r="C9" s="992"/>
      <c r="D9" s="992"/>
      <c r="E9" s="992"/>
      <c r="F9" s="993" t="s">
        <v>1151</v>
      </c>
      <c r="G9" s="994"/>
      <c r="H9" s="994"/>
      <c r="I9" s="994"/>
      <c r="J9" s="994"/>
      <c r="K9" s="994"/>
      <c r="L9" s="994"/>
      <c r="M9" s="995"/>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1508" t="s">
        <v>9</v>
      </c>
      <c r="B11" s="1509"/>
      <c r="C11" s="1509"/>
      <c r="D11" s="1509"/>
      <c r="E11" s="1509"/>
      <c r="F11" s="1509"/>
      <c r="G11" s="1509"/>
      <c r="H11" s="1509"/>
      <c r="I11" s="1509"/>
      <c r="J11" s="1509"/>
      <c r="K11" s="1509"/>
      <c r="L11" s="1509"/>
      <c r="M11" s="1509"/>
      <c r="N11" s="1509"/>
      <c r="O11" s="1509"/>
      <c r="P11" s="1509"/>
      <c r="Q11" s="1509"/>
      <c r="R11" s="1509"/>
      <c r="S11" s="1509"/>
      <c r="T11" s="1510"/>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1024" t="s">
        <v>16</v>
      </c>
      <c r="B13" s="1025"/>
      <c r="C13" s="1025"/>
      <c r="D13" s="1025"/>
      <c r="E13" s="1025"/>
      <c r="F13" s="1025"/>
      <c r="G13" s="1025"/>
      <c r="H13" s="1025"/>
      <c r="I13" s="1025"/>
      <c r="J13" s="1025"/>
      <c r="K13" s="1025"/>
      <c r="L13" s="1026"/>
      <c r="M13" s="1027" t="s">
        <v>1</v>
      </c>
      <c r="N13" s="1027"/>
      <c r="O13" s="1027"/>
      <c r="P13" s="1027"/>
      <c r="Q13" s="1027"/>
      <c r="R13" s="1027"/>
      <c r="S13" s="1027"/>
      <c r="T13" s="1028"/>
    </row>
    <row r="14" spans="1:20" ht="15.75" customHeight="1" thickBot="1">
      <c r="A14" s="1033" t="s">
        <v>27</v>
      </c>
      <c r="B14" s="1042" t="s">
        <v>253</v>
      </c>
      <c r="C14" s="1042" t="s">
        <v>254</v>
      </c>
      <c r="D14" s="1033" t="s">
        <v>26</v>
      </c>
      <c r="E14" s="1037" t="s">
        <v>19</v>
      </c>
      <c r="F14" s="1039" t="s">
        <v>11</v>
      </c>
      <c r="G14" s="1040"/>
      <c r="H14" s="1040"/>
      <c r="I14" s="1041"/>
      <c r="J14" s="1029" t="s">
        <v>20</v>
      </c>
      <c r="K14" s="1029" t="s">
        <v>21</v>
      </c>
      <c r="L14" s="1029" t="s">
        <v>2</v>
      </c>
      <c r="M14" s="1511" t="s">
        <v>22</v>
      </c>
      <c r="N14" s="1012" t="s">
        <v>3</v>
      </c>
      <c r="O14" s="1013"/>
      <c r="P14" s="1014"/>
      <c r="Q14" s="1017" t="s">
        <v>157</v>
      </c>
      <c r="R14" s="1017" t="s">
        <v>5</v>
      </c>
      <c r="S14" s="9" t="s">
        <v>29</v>
      </c>
      <c r="T14" s="1507" t="s">
        <v>0</v>
      </c>
    </row>
    <row r="15" spans="1:20" ht="39.75" customHeight="1" thickBot="1">
      <c r="A15" s="1034"/>
      <c r="B15" s="1043"/>
      <c r="C15" s="1043"/>
      <c r="D15" s="1034"/>
      <c r="E15" s="1038"/>
      <c r="F15" s="11" t="s">
        <v>12</v>
      </c>
      <c r="G15" s="11" t="s">
        <v>13</v>
      </c>
      <c r="H15" s="11" t="s">
        <v>14</v>
      </c>
      <c r="I15" s="11" t="s">
        <v>15</v>
      </c>
      <c r="J15" s="1030"/>
      <c r="K15" s="1030"/>
      <c r="L15" s="1030"/>
      <c r="M15" s="1032"/>
      <c r="N15" s="21" t="s">
        <v>30</v>
      </c>
      <c r="O15" s="13" t="s">
        <v>28</v>
      </c>
      <c r="P15" s="14" t="s">
        <v>31</v>
      </c>
      <c r="Q15" s="1016"/>
      <c r="R15" s="1018"/>
      <c r="S15" s="15"/>
      <c r="T15" s="1020"/>
    </row>
    <row r="16" spans="1:20">
      <c r="A16" s="300"/>
      <c r="B16" s="2"/>
      <c r="C16" s="2"/>
      <c r="D16" s="2"/>
      <c r="E16" s="2"/>
      <c r="F16" s="2"/>
      <c r="G16" s="2"/>
      <c r="H16" s="2"/>
      <c r="I16" s="2"/>
      <c r="J16" s="2"/>
      <c r="K16" s="2"/>
      <c r="L16" s="16"/>
      <c r="M16" s="2"/>
      <c r="P16" s="56"/>
      <c r="Q16" s="2"/>
      <c r="R16" s="2"/>
      <c r="S16" s="2"/>
      <c r="T16" s="301"/>
    </row>
    <row r="17" spans="1:20" ht="50.25" customHeight="1">
      <c r="A17" s="1343">
        <v>1</v>
      </c>
      <c r="B17" s="969" t="s">
        <v>263</v>
      </c>
      <c r="C17" s="969" t="s">
        <v>328</v>
      </c>
      <c r="D17" s="969" t="s">
        <v>1154</v>
      </c>
      <c r="E17" s="521" t="s">
        <v>171</v>
      </c>
      <c r="F17" s="499">
        <v>1</v>
      </c>
      <c r="G17" s="499">
        <v>1</v>
      </c>
      <c r="H17" s="522"/>
      <c r="I17" s="522"/>
      <c r="J17" s="1514" t="s">
        <v>1157</v>
      </c>
      <c r="K17" s="1513">
        <v>2600000</v>
      </c>
      <c r="L17" s="485">
        <v>0</v>
      </c>
      <c r="M17" s="499">
        <v>1</v>
      </c>
      <c r="N17" s="319">
        <v>1</v>
      </c>
      <c r="O17" s="320">
        <v>1</v>
      </c>
      <c r="P17" s="477" t="str">
        <f t="shared" ref="P17:P32" si="0">IF(O17&lt;=V$17,"T",IF(O17&lt;$Y$17,"R",IF(O17&gt;=$Y$17,"P")))</f>
        <v>P</v>
      </c>
      <c r="Q17" s="318">
        <v>0</v>
      </c>
      <c r="R17" s="318" t="s">
        <v>351</v>
      </c>
      <c r="S17" s="969" t="s">
        <v>172</v>
      </c>
      <c r="T17" s="969" t="s">
        <v>173</v>
      </c>
    </row>
    <row r="18" spans="1:20" ht="29.25">
      <c r="A18" s="1343"/>
      <c r="B18" s="969"/>
      <c r="C18" s="969"/>
      <c r="D18" s="969"/>
      <c r="E18" s="521" t="s">
        <v>174</v>
      </c>
      <c r="F18" s="499">
        <v>1</v>
      </c>
      <c r="G18" s="499">
        <v>1</v>
      </c>
      <c r="H18" s="522"/>
      <c r="I18" s="522"/>
      <c r="J18" s="1514"/>
      <c r="K18" s="1513"/>
      <c r="L18" s="322">
        <v>0</v>
      </c>
      <c r="M18" s="499">
        <v>1</v>
      </c>
      <c r="N18" s="409">
        <f>G18-M18</f>
        <v>0</v>
      </c>
      <c r="O18" s="320">
        <v>1</v>
      </c>
      <c r="P18" s="477" t="str">
        <f t="shared" si="0"/>
        <v>P</v>
      </c>
      <c r="Q18" s="1343">
        <v>0</v>
      </c>
      <c r="R18" s="1343" t="s">
        <v>351</v>
      </c>
      <c r="S18" s="969"/>
      <c r="T18" s="969"/>
    </row>
    <row r="19" spans="1:20" ht="34.5" customHeight="1">
      <c r="A19" s="1343"/>
      <c r="B19" s="969"/>
      <c r="C19" s="969"/>
      <c r="D19" s="969"/>
      <c r="E19" s="521" t="s">
        <v>175</v>
      </c>
      <c r="F19" s="499">
        <v>1</v>
      </c>
      <c r="G19" s="499">
        <v>1</v>
      </c>
      <c r="H19" s="522"/>
      <c r="I19" s="522"/>
      <c r="J19" s="1514"/>
      <c r="K19" s="1513"/>
      <c r="L19" s="322">
        <v>0</v>
      </c>
      <c r="M19" s="499">
        <v>1</v>
      </c>
      <c r="N19" s="319">
        <f>G19-M19</f>
        <v>0</v>
      </c>
      <c r="O19" s="320">
        <v>1</v>
      </c>
      <c r="P19" s="477" t="str">
        <f t="shared" si="0"/>
        <v>P</v>
      </c>
      <c r="Q19" s="1343"/>
      <c r="R19" s="1343"/>
      <c r="S19" s="969"/>
      <c r="T19" s="969"/>
    </row>
    <row r="20" spans="1:20" ht="63.75" customHeight="1">
      <c r="A20" s="1343"/>
      <c r="B20" s="969"/>
      <c r="C20" s="969"/>
      <c r="D20" s="969"/>
      <c r="E20" s="521" t="s">
        <v>176</v>
      </c>
      <c r="F20" s="499">
        <v>1</v>
      </c>
      <c r="G20" s="499">
        <v>1</v>
      </c>
      <c r="H20" s="522"/>
      <c r="I20" s="522"/>
      <c r="J20" s="1514"/>
      <c r="K20" s="1513"/>
      <c r="L20" s="322">
        <v>0</v>
      </c>
      <c r="M20" s="499">
        <v>1</v>
      </c>
      <c r="N20" s="409">
        <f>G20-M20</f>
        <v>0</v>
      </c>
      <c r="O20" s="320">
        <v>1</v>
      </c>
      <c r="P20" s="477" t="str">
        <f t="shared" si="0"/>
        <v>P</v>
      </c>
      <c r="Q20" s="1343"/>
      <c r="R20" s="1343"/>
      <c r="S20" s="969"/>
      <c r="T20" s="969"/>
    </row>
    <row r="21" spans="1:20" ht="51" customHeight="1">
      <c r="A21" s="1343"/>
      <c r="B21" s="969"/>
      <c r="C21" s="969"/>
      <c r="D21" s="969"/>
      <c r="E21" s="521" t="s">
        <v>177</v>
      </c>
      <c r="F21" s="499">
        <v>1</v>
      </c>
      <c r="G21" s="499">
        <v>1</v>
      </c>
      <c r="H21" s="522"/>
      <c r="I21" s="522"/>
      <c r="J21" s="1514"/>
      <c r="K21" s="1513"/>
      <c r="L21" s="322">
        <v>0</v>
      </c>
      <c r="M21" s="499">
        <v>1</v>
      </c>
      <c r="N21" s="319">
        <v>-2</v>
      </c>
      <c r="O21" s="320">
        <v>1</v>
      </c>
      <c r="P21" s="477" t="str">
        <f t="shared" si="0"/>
        <v>P</v>
      </c>
      <c r="Q21" s="1343"/>
      <c r="R21" s="1343"/>
      <c r="S21" s="969"/>
      <c r="T21" s="969"/>
    </row>
    <row r="22" spans="1:20" ht="44.25" customHeight="1">
      <c r="A22" s="1343"/>
      <c r="B22" s="969"/>
      <c r="C22" s="969"/>
      <c r="D22" s="969"/>
      <c r="E22" s="521" t="s">
        <v>178</v>
      </c>
      <c r="F22" s="499">
        <v>1</v>
      </c>
      <c r="G22" s="499">
        <v>1</v>
      </c>
      <c r="H22" s="522"/>
      <c r="I22" s="522"/>
      <c r="J22" s="1514"/>
      <c r="K22" s="1513"/>
      <c r="L22" s="322">
        <v>0</v>
      </c>
      <c r="M22" s="499">
        <v>1</v>
      </c>
      <c r="N22" s="409">
        <f>G22-M22</f>
        <v>0</v>
      </c>
      <c r="O22" s="320">
        <v>1</v>
      </c>
      <c r="P22" s="477" t="str">
        <f t="shared" si="0"/>
        <v>P</v>
      </c>
      <c r="Q22" s="1343"/>
      <c r="R22" s="1343"/>
      <c r="S22" s="969"/>
      <c r="T22" s="969"/>
    </row>
    <row r="23" spans="1:20" ht="38.25" customHeight="1">
      <c r="A23" s="1343"/>
      <c r="B23" s="969" t="s">
        <v>262</v>
      </c>
      <c r="C23" s="969"/>
      <c r="D23" s="969" t="s">
        <v>1155</v>
      </c>
      <c r="E23" s="523" t="s">
        <v>410</v>
      </c>
      <c r="F23" s="499">
        <v>1</v>
      </c>
      <c r="G23" s="499">
        <v>1</v>
      </c>
      <c r="H23" s="522"/>
      <c r="I23" s="522"/>
      <c r="J23" s="1515" t="s">
        <v>1158</v>
      </c>
      <c r="K23" s="343"/>
      <c r="L23" s="524"/>
      <c r="M23" s="499">
        <v>1</v>
      </c>
      <c r="N23" s="409">
        <f t="shared" ref="N23:N27" si="1">G23-M23</f>
        <v>0</v>
      </c>
      <c r="O23" s="320">
        <v>1</v>
      </c>
      <c r="P23" s="477" t="str">
        <f t="shared" si="0"/>
        <v>P</v>
      </c>
      <c r="Q23" s="352">
        <v>0</v>
      </c>
      <c r="R23" s="352" t="s">
        <v>351</v>
      </c>
      <c r="S23" s="1345"/>
      <c r="T23" s="1345"/>
    </row>
    <row r="24" spans="1:20" ht="38.25" customHeight="1">
      <c r="A24" s="1343"/>
      <c r="B24" s="969"/>
      <c r="C24" s="969"/>
      <c r="D24" s="969"/>
      <c r="E24" s="523" t="s">
        <v>411</v>
      </c>
      <c r="F24" s="499">
        <v>1</v>
      </c>
      <c r="G24" s="499">
        <v>1</v>
      </c>
      <c r="H24" s="522"/>
      <c r="I24" s="522"/>
      <c r="J24" s="1515"/>
      <c r="K24" s="343"/>
      <c r="L24" s="524"/>
      <c r="M24" s="499">
        <v>1</v>
      </c>
      <c r="N24" s="409">
        <f t="shared" si="1"/>
        <v>0</v>
      </c>
      <c r="O24" s="320">
        <v>0.01</v>
      </c>
      <c r="P24" s="477" t="str">
        <f t="shared" si="0"/>
        <v>P</v>
      </c>
      <c r="Q24" s="352">
        <v>0</v>
      </c>
      <c r="R24" s="352" t="s">
        <v>351</v>
      </c>
      <c r="S24" s="1345"/>
      <c r="T24" s="1345"/>
    </row>
    <row r="25" spans="1:20" ht="38.25" customHeight="1">
      <c r="A25" s="1343"/>
      <c r="B25" s="969"/>
      <c r="C25" s="969"/>
      <c r="D25" s="969"/>
      <c r="E25" s="523" t="s">
        <v>412</v>
      </c>
      <c r="F25" s="499">
        <v>1</v>
      </c>
      <c r="G25" s="499">
        <v>1</v>
      </c>
      <c r="H25" s="522"/>
      <c r="I25" s="522"/>
      <c r="J25" s="1515"/>
      <c r="K25" s="343"/>
      <c r="L25" s="524"/>
      <c r="M25" s="499">
        <v>1</v>
      </c>
      <c r="N25" s="409">
        <f t="shared" si="1"/>
        <v>0</v>
      </c>
      <c r="O25" s="320">
        <v>0.01</v>
      </c>
      <c r="P25" s="477" t="str">
        <f t="shared" si="0"/>
        <v>P</v>
      </c>
      <c r="Q25" s="352">
        <v>0</v>
      </c>
      <c r="R25" s="352" t="s">
        <v>351</v>
      </c>
      <c r="S25" s="1345"/>
      <c r="T25" s="1345"/>
    </row>
    <row r="26" spans="1:20" ht="38.25" customHeight="1">
      <c r="A26" s="1343"/>
      <c r="B26" s="969"/>
      <c r="C26" s="969"/>
      <c r="D26" s="969"/>
      <c r="E26" s="523" t="s">
        <v>413</v>
      </c>
      <c r="F26" s="499">
        <v>1</v>
      </c>
      <c r="G26" s="499">
        <v>1</v>
      </c>
      <c r="H26" s="522"/>
      <c r="I26" s="522"/>
      <c r="J26" s="1515"/>
      <c r="K26" s="343"/>
      <c r="L26" s="524"/>
      <c r="M26" s="499">
        <v>1</v>
      </c>
      <c r="N26" s="409">
        <f t="shared" si="1"/>
        <v>0</v>
      </c>
      <c r="O26" s="320">
        <v>0.01</v>
      </c>
      <c r="P26" s="477" t="str">
        <f t="shared" si="0"/>
        <v>P</v>
      </c>
      <c r="Q26" s="352">
        <v>0</v>
      </c>
      <c r="R26" s="352" t="s">
        <v>351</v>
      </c>
      <c r="S26" s="1345"/>
      <c r="T26" s="1345"/>
    </row>
    <row r="27" spans="1:20" ht="38.25" customHeight="1">
      <c r="A27" s="1343"/>
      <c r="B27" s="969"/>
      <c r="C27" s="969"/>
      <c r="D27" s="969"/>
      <c r="E27" s="523" t="s">
        <v>414</v>
      </c>
      <c r="F27" s="499">
        <v>1</v>
      </c>
      <c r="G27" s="499">
        <v>1</v>
      </c>
      <c r="H27" s="522"/>
      <c r="I27" s="522"/>
      <c r="J27" s="1515"/>
      <c r="K27" s="343"/>
      <c r="L27" s="524"/>
      <c r="M27" s="499">
        <v>1</v>
      </c>
      <c r="N27" s="409">
        <f t="shared" si="1"/>
        <v>0</v>
      </c>
      <c r="O27" s="320">
        <v>0.01</v>
      </c>
      <c r="P27" s="477" t="str">
        <f t="shared" si="0"/>
        <v>P</v>
      </c>
      <c r="Q27" s="352">
        <v>0</v>
      </c>
      <c r="R27" s="352" t="s">
        <v>351</v>
      </c>
      <c r="S27" s="1345"/>
      <c r="T27" s="1345"/>
    </row>
    <row r="28" spans="1:20" ht="47.25" customHeight="1">
      <c r="A28" s="1343"/>
      <c r="B28" s="969"/>
      <c r="C28" s="969"/>
      <c r="D28" s="969"/>
      <c r="E28" s="523" t="s">
        <v>415</v>
      </c>
      <c r="F28" s="499">
        <v>1</v>
      </c>
      <c r="G28" s="499">
        <v>1</v>
      </c>
      <c r="H28" s="522"/>
      <c r="I28" s="522"/>
      <c r="J28" s="1515"/>
      <c r="K28" s="524">
        <v>0</v>
      </c>
      <c r="L28" s="500">
        <v>0</v>
      </c>
      <c r="M28" s="499">
        <v>1</v>
      </c>
      <c r="N28" s="319">
        <v>0</v>
      </c>
      <c r="O28" s="320">
        <v>0.01</v>
      </c>
      <c r="P28" s="477" t="str">
        <f t="shared" si="0"/>
        <v>P</v>
      </c>
      <c r="Q28" s="352">
        <v>0</v>
      </c>
      <c r="R28" s="352" t="s">
        <v>351</v>
      </c>
      <c r="S28" s="1345"/>
      <c r="T28" s="1345"/>
    </row>
    <row r="29" spans="1:20" ht="27" customHeight="1">
      <c r="A29" s="1343"/>
      <c r="B29" s="969" t="s">
        <v>261</v>
      </c>
      <c r="C29" s="969"/>
      <c r="D29" s="1506" t="s">
        <v>1156</v>
      </c>
      <c r="E29" s="523" t="s">
        <v>416</v>
      </c>
      <c r="F29" s="499">
        <v>1</v>
      </c>
      <c r="G29" s="499">
        <v>1</v>
      </c>
      <c r="H29" s="522"/>
      <c r="I29" s="525"/>
      <c r="J29" s="1512" t="s">
        <v>1159</v>
      </c>
      <c r="K29" s="526">
        <v>0</v>
      </c>
      <c r="L29" s="526">
        <v>0</v>
      </c>
      <c r="M29" s="499">
        <v>1</v>
      </c>
      <c r="N29" s="388">
        <v>0</v>
      </c>
      <c r="O29" s="388">
        <v>1</v>
      </c>
      <c r="P29" s="477" t="str">
        <f t="shared" si="0"/>
        <v>P</v>
      </c>
      <c r="Q29" s="352">
        <v>0</v>
      </c>
      <c r="R29" s="352" t="s">
        <v>351</v>
      </c>
      <c r="S29" s="969" t="s">
        <v>352</v>
      </c>
      <c r="T29" s="490" t="s">
        <v>353</v>
      </c>
    </row>
    <row r="30" spans="1:20" ht="27" customHeight="1">
      <c r="A30" s="1343"/>
      <c r="B30" s="969"/>
      <c r="C30" s="969"/>
      <c r="D30" s="1506"/>
      <c r="E30" s="523" t="s">
        <v>417</v>
      </c>
      <c r="F30" s="499">
        <v>1</v>
      </c>
      <c r="G30" s="499">
        <v>1</v>
      </c>
      <c r="H30" s="522"/>
      <c r="I30" s="525"/>
      <c r="J30" s="1512"/>
      <c r="K30" s="526">
        <v>0</v>
      </c>
      <c r="L30" s="526">
        <v>0</v>
      </c>
      <c r="M30" s="499">
        <v>1</v>
      </c>
      <c r="N30" s="388">
        <v>0</v>
      </c>
      <c r="O30" s="388">
        <v>1</v>
      </c>
      <c r="P30" s="477" t="str">
        <f t="shared" si="0"/>
        <v>P</v>
      </c>
      <c r="Q30" s="352">
        <v>0</v>
      </c>
      <c r="R30" s="352" t="s">
        <v>351</v>
      </c>
      <c r="S30" s="969"/>
      <c r="T30" s="1091" t="s">
        <v>354</v>
      </c>
    </row>
    <row r="31" spans="1:20" ht="27" customHeight="1">
      <c r="A31" s="1343"/>
      <c r="B31" s="969"/>
      <c r="C31" s="969"/>
      <c r="D31" s="1506"/>
      <c r="E31" s="523" t="s">
        <v>418</v>
      </c>
      <c r="F31" s="499">
        <v>1</v>
      </c>
      <c r="G31" s="499">
        <v>1</v>
      </c>
      <c r="H31" s="522"/>
      <c r="I31" s="525"/>
      <c r="J31" s="1512"/>
      <c r="K31" s="526">
        <v>0</v>
      </c>
      <c r="L31" s="526">
        <v>0</v>
      </c>
      <c r="M31" s="499">
        <v>1</v>
      </c>
      <c r="N31" s="388">
        <v>0</v>
      </c>
      <c r="O31" s="388">
        <v>1</v>
      </c>
      <c r="P31" s="477" t="str">
        <f t="shared" si="0"/>
        <v>P</v>
      </c>
      <c r="Q31" s="352">
        <v>0</v>
      </c>
      <c r="R31" s="352" t="s">
        <v>351</v>
      </c>
      <c r="S31" s="969"/>
      <c r="T31" s="1091"/>
    </row>
    <row r="32" spans="1:20" ht="28.5">
      <c r="A32" s="1343"/>
      <c r="B32" s="969"/>
      <c r="C32" s="969"/>
      <c r="D32" s="1506"/>
      <c r="E32" s="523" t="s">
        <v>419</v>
      </c>
      <c r="F32" s="499">
        <v>1</v>
      </c>
      <c r="G32" s="499">
        <v>1</v>
      </c>
      <c r="H32" s="522"/>
      <c r="I32" s="525"/>
      <c r="J32" s="1512"/>
      <c r="K32" s="318"/>
      <c r="L32" s="323"/>
      <c r="M32" s="499">
        <v>1</v>
      </c>
      <c r="N32" s="319">
        <v>0</v>
      </c>
      <c r="O32" s="320">
        <v>1</v>
      </c>
      <c r="P32" s="477" t="str">
        <f t="shared" si="0"/>
        <v>P</v>
      </c>
      <c r="Q32" s="352">
        <v>0</v>
      </c>
      <c r="R32" s="352" t="s">
        <v>351</v>
      </c>
      <c r="S32" s="323"/>
      <c r="T32" s="323"/>
    </row>
    <row r="33" spans="1:20">
      <c r="A33" s="18" t="s">
        <v>24</v>
      </c>
      <c r="B33" s="170"/>
      <c r="C33" s="170"/>
      <c r="D33" s="170"/>
      <c r="E33" s="171"/>
      <c r="F33" s="170"/>
      <c r="G33" s="170"/>
      <c r="H33" s="170"/>
      <c r="I33" s="170"/>
      <c r="J33" s="170"/>
      <c r="K33" s="170"/>
      <c r="L33" s="170"/>
      <c r="M33" s="170"/>
      <c r="N33" s="170"/>
      <c r="O33" s="134"/>
      <c r="P33" s="134"/>
      <c r="Q33" s="134"/>
      <c r="R33" s="134"/>
      <c r="S33" s="134"/>
      <c r="T33" s="136"/>
    </row>
    <row r="34" spans="1:20">
      <c r="A34" s="24"/>
      <c r="B34" s="25"/>
      <c r="C34" s="25"/>
      <c r="D34" s="25"/>
      <c r="E34" s="25"/>
      <c r="F34" s="25"/>
      <c r="G34" s="25"/>
      <c r="H34" s="25"/>
      <c r="I34" s="25"/>
      <c r="J34" s="25"/>
      <c r="K34" s="25"/>
      <c r="L34" s="25"/>
      <c r="M34" s="25"/>
      <c r="N34" s="25"/>
      <c r="O34" s="25"/>
      <c r="P34" s="25"/>
      <c r="Q34" s="25"/>
      <c r="R34" s="25"/>
      <c r="S34" s="25"/>
      <c r="T34" s="26"/>
    </row>
    <row r="35" spans="1:20">
      <c r="A35" s="24"/>
      <c r="B35" s="25"/>
      <c r="C35" s="25"/>
      <c r="D35" s="25"/>
      <c r="E35" s="25"/>
      <c r="F35" s="25"/>
      <c r="G35" s="25"/>
      <c r="H35" s="25"/>
      <c r="I35" s="25"/>
      <c r="J35" s="25"/>
      <c r="K35" s="25"/>
      <c r="L35" s="25"/>
      <c r="M35" s="25"/>
      <c r="N35" s="25"/>
      <c r="O35" s="25"/>
      <c r="P35" s="25"/>
      <c r="Q35" s="25"/>
      <c r="R35" s="25"/>
      <c r="S35" s="25"/>
      <c r="T35" s="26"/>
    </row>
    <row r="36" spans="1:20">
      <c r="A36" s="24"/>
      <c r="B36" s="25"/>
      <c r="C36" s="25"/>
      <c r="D36" s="25"/>
      <c r="E36" s="25"/>
      <c r="F36" s="25"/>
      <c r="G36" s="25"/>
      <c r="H36" s="25"/>
      <c r="I36" s="25"/>
      <c r="J36" s="25"/>
      <c r="K36" s="25"/>
      <c r="L36" s="25"/>
      <c r="M36" s="25"/>
      <c r="N36" s="25"/>
      <c r="O36" s="25"/>
      <c r="P36" s="25"/>
      <c r="Q36" s="25"/>
      <c r="R36" s="25"/>
      <c r="S36" s="25"/>
      <c r="T36" s="26"/>
    </row>
    <row r="37" spans="1:20">
      <c r="A37" s="24"/>
      <c r="B37" s="25"/>
      <c r="C37" s="25"/>
      <c r="D37" s="25"/>
      <c r="E37" s="25"/>
      <c r="F37" s="25"/>
      <c r="G37" s="25"/>
      <c r="H37" s="25"/>
      <c r="I37" s="25"/>
      <c r="J37" s="25"/>
      <c r="K37" s="25"/>
      <c r="L37" s="25"/>
      <c r="M37" s="25"/>
      <c r="N37" s="25"/>
      <c r="O37" s="25"/>
      <c r="P37" s="25"/>
      <c r="Q37" s="25"/>
      <c r="R37" s="25"/>
      <c r="S37" s="25"/>
      <c r="T37" s="26"/>
    </row>
    <row r="38" spans="1:20">
      <c r="A38" s="24"/>
      <c r="B38" s="25"/>
      <c r="C38" s="25"/>
      <c r="D38" s="25"/>
      <c r="E38" s="25"/>
      <c r="F38" s="25"/>
      <c r="G38" s="25"/>
      <c r="H38" s="25"/>
      <c r="I38" s="25"/>
      <c r="J38" s="25"/>
      <c r="K38" s="25"/>
      <c r="L38" s="25"/>
      <c r="M38" s="25"/>
      <c r="N38" s="25"/>
      <c r="O38" s="25"/>
      <c r="P38" s="25"/>
      <c r="Q38" s="25"/>
      <c r="R38" s="25"/>
      <c r="S38" s="25"/>
      <c r="T38" s="26"/>
    </row>
    <row r="39" spans="1:20">
      <c r="A39" s="24"/>
      <c r="B39" s="25"/>
      <c r="C39" s="25"/>
      <c r="D39" s="25"/>
      <c r="E39" s="25"/>
      <c r="F39" s="25"/>
      <c r="G39" s="25"/>
      <c r="H39" s="25"/>
      <c r="I39" s="25"/>
      <c r="J39" s="25"/>
      <c r="K39" s="25"/>
      <c r="L39" s="25"/>
      <c r="M39" s="25"/>
      <c r="N39" s="25"/>
      <c r="O39" s="25"/>
      <c r="P39" s="25"/>
      <c r="Q39" s="25"/>
      <c r="R39" s="25"/>
      <c r="S39" s="25"/>
      <c r="T39" s="26"/>
    </row>
    <row r="40" spans="1:20">
      <c r="A40" s="24"/>
      <c r="B40" s="25"/>
      <c r="C40" s="25"/>
      <c r="D40" s="25"/>
      <c r="E40" s="25"/>
      <c r="F40" s="25"/>
      <c r="G40" s="25"/>
      <c r="H40" s="25"/>
      <c r="I40" s="25"/>
      <c r="J40" s="25"/>
      <c r="K40" s="25"/>
      <c r="L40" s="25"/>
      <c r="M40" s="25"/>
      <c r="N40" s="25"/>
      <c r="O40" s="25"/>
      <c r="P40" s="25"/>
      <c r="Q40" s="25"/>
      <c r="R40" s="25"/>
      <c r="S40" s="25"/>
      <c r="T40" s="26"/>
    </row>
    <row r="41" spans="1:20">
      <c r="A41" s="24"/>
      <c r="B41" s="25"/>
      <c r="C41" s="25"/>
      <c r="D41" s="25"/>
      <c r="E41" s="25"/>
      <c r="F41" s="25"/>
      <c r="G41" s="25"/>
      <c r="H41" s="25"/>
      <c r="I41" s="25"/>
      <c r="J41" s="25"/>
      <c r="K41" s="25"/>
      <c r="L41" s="25"/>
      <c r="M41" s="25"/>
      <c r="N41" s="25"/>
      <c r="O41" s="25"/>
      <c r="P41" s="25"/>
      <c r="Q41" s="25"/>
      <c r="R41" s="25"/>
      <c r="S41" s="25"/>
      <c r="T41" s="26"/>
    </row>
    <row r="42" spans="1:20">
      <c r="A42" s="24"/>
      <c r="B42" s="25"/>
      <c r="C42" s="25"/>
      <c r="D42" s="25"/>
      <c r="E42" s="25"/>
      <c r="F42" s="25"/>
      <c r="G42" s="25"/>
      <c r="H42" s="25"/>
      <c r="I42" s="25"/>
      <c r="J42" s="25"/>
      <c r="K42" s="25"/>
      <c r="L42" s="25"/>
      <c r="M42" s="25"/>
      <c r="N42" s="25"/>
      <c r="O42" s="25"/>
      <c r="P42" s="25"/>
      <c r="Q42" s="25"/>
      <c r="R42" s="25"/>
      <c r="S42" s="25"/>
      <c r="T42" s="26"/>
    </row>
    <row r="43" spans="1:20">
      <c r="A43" s="24"/>
      <c r="B43" s="25"/>
      <c r="C43" s="25"/>
      <c r="D43" s="25"/>
      <c r="E43" s="25"/>
      <c r="F43" s="25"/>
      <c r="G43" s="25"/>
      <c r="H43" s="25"/>
      <c r="I43" s="25"/>
      <c r="J43" s="25"/>
      <c r="K43" s="25"/>
      <c r="L43" s="25"/>
      <c r="M43" s="25"/>
      <c r="N43" s="25"/>
      <c r="O43" s="25"/>
      <c r="P43" s="25"/>
      <c r="Q43" s="25"/>
      <c r="R43" s="25"/>
      <c r="S43" s="25"/>
      <c r="T43" s="26"/>
    </row>
    <row r="44" spans="1:20">
      <c r="E44" s="55"/>
    </row>
  </sheetData>
  <mergeCells count="51">
    <mergeCell ref="N14:P14"/>
    <mergeCell ref="Q14:Q15"/>
    <mergeCell ref="J29:J32"/>
    <mergeCell ref="K17:K22"/>
    <mergeCell ref="R14:R15"/>
    <mergeCell ref="J17:J22"/>
    <mergeCell ref="J23:J28"/>
    <mergeCell ref="A7:E7"/>
    <mergeCell ref="F7:M7"/>
    <mergeCell ref="A8:E8"/>
    <mergeCell ref="F8:M8"/>
    <mergeCell ref="M14:M15"/>
    <mergeCell ref="A14:A15"/>
    <mergeCell ref="D14:D15"/>
    <mergeCell ref="E14:E15"/>
    <mergeCell ref="F14:I14"/>
    <mergeCell ref="J14:J15"/>
    <mergeCell ref="B14:B15"/>
    <mergeCell ref="C14:C15"/>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S29:S31"/>
    <mergeCell ref="T30:T31"/>
    <mergeCell ref="T17:T22"/>
    <mergeCell ref="S17:S22"/>
    <mergeCell ref="Q18:Q22"/>
    <mergeCell ref="R18:R22"/>
    <mergeCell ref="S23:S28"/>
    <mergeCell ref="T23:T28"/>
    <mergeCell ref="A17:A32"/>
    <mergeCell ref="D23:D28"/>
    <mergeCell ref="D29:D32"/>
    <mergeCell ref="C17:C32"/>
    <mergeCell ref="B17:B22"/>
    <mergeCell ref="D17:D22"/>
    <mergeCell ref="B29:B32"/>
    <mergeCell ref="B23:B28"/>
  </mergeCells>
  <conditionalFormatting sqref="P16:P32">
    <cfRule type="containsText" dxfId="89" priority="1" stopIfTrue="1" operator="containsText" text="P">
      <formula>NOT(ISERROR(SEARCH("P",P16)))</formula>
    </cfRule>
    <cfRule type="containsText" dxfId="88" priority="2" stopIfTrue="1" operator="containsText" text="R">
      <formula>NOT(ISERROR(SEARCH("R",P16)))</formula>
    </cfRule>
    <cfRule type="containsText" dxfId="87" priority="3" operator="containsText" text="T">
      <formula>NOT(ISERROR(SEARCH("T",P16)))</formula>
    </cfRule>
    <cfRule type="iconSet" priority="39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7"/>
  <sheetViews>
    <sheetView topLeftCell="B24" zoomScale="75" zoomScaleNormal="75" workbookViewId="0">
      <selection activeCell="D24" sqref="D24:D28"/>
    </sheetView>
  </sheetViews>
  <sheetFormatPr defaultColWidth="11.42578125" defaultRowHeight="13.5"/>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55.42578125" style="1" customWidth="1"/>
    <col min="11" max="11" width="16.7109375" style="1" bestFit="1" customWidth="1"/>
    <col min="12" max="12" width="20.8554687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3.85546875" style="1" customWidth="1"/>
    <col min="20" max="20" width="30.42578125" style="1" customWidth="1"/>
    <col min="21" max="16384" width="11.42578125" style="1"/>
  </cols>
  <sheetData>
    <row r="1" spans="1:20" ht="14.25" thickBot="1"/>
    <row r="2" spans="1:20" ht="14.25" thickBot="1">
      <c r="A2" s="999"/>
      <c r="B2" s="1000"/>
      <c r="C2" s="1000"/>
      <c r="D2" s="1000"/>
      <c r="E2" s="1001"/>
      <c r="F2" s="1008" t="s">
        <v>18</v>
      </c>
      <c r="G2" s="1009"/>
      <c r="H2" s="1009"/>
      <c r="I2" s="1009"/>
      <c r="J2" s="1009"/>
      <c r="K2" s="1009"/>
      <c r="L2" s="1009"/>
      <c r="M2" s="1010"/>
      <c r="N2" s="977" t="s">
        <v>489</v>
      </c>
      <c r="O2" s="978"/>
      <c r="P2" s="978"/>
      <c r="Q2" s="978"/>
      <c r="R2" s="978"/>
      <c r="S2" s="978"/>
      <c r="T2" s="979"/>
    </row>
    <row r="3" spans="1:20" ht="14.25" thickBot="1">
      <c r="A3" s="1002"/>
      <c r="B3" s="1003"/>
      <c r="C3" s="1003"/>
      <c r="D3" s="1003"/>
      <c r="E3" s="1004"/>
      <c r="F3" s="980" t="s">
        <v>17</v>
      </c>
      <c r="G3" s="981"/>
      <c r="H3" s="981"/>
      <c r="I3" s="981"/>
      <c r="J3" s="981"/>
      <c r="K3" s="981"/>
      <c r="L3" s="981"/>
      <c r="M3" s="982"/>
      <c r="N3" s="986" t="s">
        <v>23</v>
      </c>
      <c r="O3" s="987"/>
      <c r="P3" s="987"/>
      <c r="Q3" s="987"/>
      <c r="R3" s="987"/>
      <c r="S3" s="987"/>
      <c r="T3" s="988"/>
    </row>
    <row r="4" spans="1:20" ht="14.25" thickBot="1">
      <c r="A4" s="1005"/>
      <c r="B4" s="1006"/>
      <c r="C4" s="1006"/>
      <c r="D4" s="1006"/>
      <c r="E4" s="1007"/>
      <c r="F4" s="983"/>
      <c r="G4" s="984"/>
      <c r="H4" s="984"/>
      <c r="I4" s="984"/>
      <c r="J4" s="984"/>
      <c r="K4" s="984"/>
      <c r="L4" s="984"/>
      <c r="M4" s="985"/>
      <c r="N4" s="989" t="s">
        <v>8</v>
      </c>
      <c r="O4" s="990"/>
      <c r="P4" s="990"/>
      <c r="Q4" s="990"/>
      <c r="R4" s="990"/>
      <c r="S4" s="990"/>
      <c r="T4" s="991"/>
    </row>
    <row r="5" spans="1:20">
      <c r="A5" s="2"/>
      <c r="B5" s="2"/>
      <c r="C5" s="2"/>
      <c r="D5" s="2"/>
      <c r="E5" s="2"/>
      <c r="F5" s="2"/>
      <c r="G5" s="2"/>
      <c r="H5" s="2"/>
      <c r="I5" s="2"/>
      <c r="J5" s="3"/>
      <c r="K5" s="3"/>
      <c r="L5" s="4"/>
      <c r="M5" s="4"/>
      <c r="N5" s="4"/>
      <c r="O5" s="4"/>
      <c r="P5" s="4"/>
      <c r="Q5" s="4"/>
      <c r="R5" s="4"/>
      <c r="S5" s="4"/>
      <c r="T5" s="4"/>
    </row>
    <row r="6" spans="1:20" ht="14.25" thickBot="1">
      <c r="A6" s="1516" t="s">
        <v>10</v>
      </c>
      <c r="B6" s="1516"/>
      <c r="C6" s="1516"/>
      <c r="D6" s="1516"/>
      <c r="E6" s="1516"/>
      <c r="F6" s="996" t="s">
        <v>33</v>
      </c>
      <c r="G6" s="997"/>
      <c r="H6" s="997"/>
      <c r="I6" s="997"/>
      <c r="J6" s="997"/>
      <c r="K6" s="997"/>
      <c r="L6" s="997"/>
      <c r="M6" s="998"/>
      <c r="N6" s="4"/>
      <c r="O6" s="4"/>
      <c r="P6" s="4"/>
      <c r="Q6" s="4"/>
      <c r="R6" s="4"/>
      <c r="S6" s="4"/>
      <c r="T6" s="4"/>
    </row>
    <row r="7" spans="1:20" ht="15.75" thickBot="1">
      <c r="A7" s="1517" t="s">
        <v>25</v>
      </c>
      <c r="B7" s="1518"/>
      <c r="C7" s="1518"/>
      <c r="D7" s="1518"/>
      <c r="E7" s="1519"/>
      <c r="F7" s="994">
        <v>2025</v>
      </c>
      <c r="G7" s="994"/>
      <c r="H7" s="994"/>
      <c r="I7" s="994"/>
      <c r="J7" s="994"/>
      <c r="K7" s="994"/>
      <c r="L7" s="994"/>
      <c r="M7" s="995"/>
      <c r="N7" s="4"/>
      <c r="O7" s="4"/>
      <c r="P7" s="4"/>
      <c r="Q7" s="4"/>
      <c r="R7" s="4"/>
      <c r="S7" s="4"/>
      <c r="T7" s="4"/>
    </row>
    <row r="8" spans="1:20" ht="15">
      <c r="A8" s="1520" t="s">
        <v>6</v>
      </c>
      <c r="B8" s="1520"/>
      <c r="C8" s="1520"/>
      <c r="D8" s="1520"/>
      <c r="E8" s="1520"/>
      <c r="F8" s="993" t="s">
        <v>718</v>
      </c>
      <c r="G8" s="994"/>
      <c r="H8" s="994"/>
      <c r="I8" s="994"/>
      <c r="J8" s="994"/>
      <c r="K8" s="994"/>
      <c r="L8" s="994"/>
      <c r="M8" s="995"/>
      <c r="N8" s="4"/>
      <c r="O8" s="4"/>
      <c r="P8" s="4"/>
      <c r="Q8" s="4"/>
      <c r="R8" s="4"/>
      <c r="S8" s="4"/>
      <c r="T8" s="4"/>
    </row>
    <row r="9" spans="1:20" ht="15">
      <c r="A9" s="992" t="s">
        <v>7</v>
      </c>
      <c r="B9" s="992"/>
      <c r="C9" s="992"/>
      <c r="D9" s="992"/>
      <c r="E9" s="992"/>
      <c r="F9" s="993" t="s">
        <v>1151</v>
      </c>
      <c r="G9" s="994"/>
      <c r="H9" s="994"/>
      <c r="I9" s="994"/>
      <c r="J9" s="994"/>
      <c r="K9" s="994"/>
      <c r="L9" s="994"/>
      <c r="M9" s="995"/>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1021" t="s">
        <v>9</v>
      </c>
      <c r="B11" s="1022"/>
      <c r="C11" s="1022"/>
      <c r="D11" s="1022"/>
      <c r="E11" s="1022"/>
      <c r="F11" s="1022"/>
      <c r="G11" s="1022"/>
      <c r="H11" s="1022"/>
      <c r="I11" s="1022"/>
      <c r="J11" s="1022"/>
      <c r="K11" s="1022"/>
      <c r="L11" s="1022"/>
      <c r="M11" s="1022"/>
      <c r="N11" s="1022"/>
      <c r="O11" s="1022"/>
      <c r="P11" s="1022"/>
      <c r="Q11" s="1022"/>
      <c r="R11" s="1022"/>
      <c r="S11" s="1022"/>
      <c r="T11" s="102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1024" t="s">
        <v>16</v>
      </c>
      <c r="B13" s="1025"/>
      <c r="C13" s="1025"/>
      <c r="D13" s="1025"/>
      <c r="E13" s="1025"/>
      <c r="F13" s="1025"/>
      <c r="G13" s="1025"/>
      <c r="H13" s="1025"/>
      <c r="I13" s="1025"/>
      <c r="J13" s="1025"/>
      <c r="K13" s="1025"/>
      <c r="L13" s="1026"/>
      <c r="M13" s="1027" t="s">
        <v>1</v>
      </c>
      <c r="N13" s="1027"/>
      <c r="O13" s="1027"/>
      <c r="P13" s="1027"/>
      <c r="Q13" s="1027"/>
      <c r="R13" s="1027"/>
      <c r="S13" s="1027"/>
      <c r="T13" s="1028"/>
    </row>
    <row r="14" spans="1:20" ht="26.25" customHeight="1" thickBot="1">
      <c r="A14" s="1033" t="s">
        <v>27</v>
      </c>
      <c r="B14" s="1042" t="s">
        <v>253</v>
      </c>
      <c r="C14" s="1042" t="s">
        <v>254</v>
      </c>
      <c r="D14" s="1033" t="s">
        <v>26</v>
      </c>
      <c r="E14" s="1037" t="s">
        <v>19</v>
      </c>
      <c r="F14" s="1039" t="s">
        <v>11</v>
      </c>
      <c r="G14" s="1040"/>
      <c r="H14" s="1040"/>
      <c r="I14" s="1041"/>
      <c r="J14" s="1029" t="s">
        <v>20</v>
      </c>
      <c r="K14" s="1029" t="s">
        <v>21</v>
      </c>
      <c r="L14" s="1029" t="s">
        <v>2</v>
      </c>
      <c r="M14" s="1031" t="s">
        <v>22</v>
      </c>
      <c r="N14" s="1012" t="s">
        <v>3</v>
      </c>
      <c r="O14" s="1013"/>
      <c r="P14" s="1014"/>
      <c r="Q14" s="1015" t="s">
        <v>4</v>
      </c>
      <c r="R14" s="1017" t="s">
        <v>5</v>
      </c>
      <c r="S14" s="10" t="s">
        <v>29</v>
      </c>
      <c r="T14" s="1019" t="s">
        <v>0</v>
      </c>
    </row>
    <row r="15" spans="1:20" ht="23.25" customHeight="1" thickBot="1">
      <c r="A15" s="1034"/>
      <c r="B15" s="1043"/>
      <c r="C15" s="1043"/>
      <c r="D15" s="1034"/>
      <c r="E15" s="1038"/>
      <c r="F15" s="11" t="s">
        <v>12</v>
      </c>
      <c r="G15" s="11" t="s">
        <v>13</v>
      </c>
      <c r="H15" s="11" t="s">
        <v>14</v>
      </c>
      <c r="I15" s="11" t="s">
        <v>15</v>
      </c>
      <c r="J15" s="1030"/>
      <c r="K15" s="1030"/>
      <c r="L15" s="1030"/>
      <c r="M15" s="1032"/>
      <c r="N15" s="21" t="s">
        <v>30</v>
      </c>
      <c r="O15" s="13" t="s">
        <v>28</v>
      </c>
      <c r="P15" s="14" t="s">
        <v>31</v>
      </c>
      <c r="Q15" s="1016"/>
      <c r="R15" s="1018"/>
      <c r="S15" s="15"/>
      <c r="T15" s="1020"/>
    </row>
    <row r="16" spans="1:20" ht="14.25" thickBot="1">
      <c r="A16" s="2"/>
      <c r="B16" s="2"/>
      <c r="C16" s="2"/>
      <c r="D16" s="2"/>
      <c r="E16" s="2"/>
      <c r="F16" s="2"/>
      <c r="G16" s="2"/>
      <c r="H16" s="2"/>
      <c r="I16" s="2"/>
      <c r="J16" s="2"/>
      <c r="K16" s="2"/>
      <c r="L16" s="16"/>
      <c r="M16" s="2"/>
      <c r="Q16" s="2"/>
      <c r="R16" s="2"/>
      <c r="S16" s="2"/>
      <c r="T16" s="2"/>
    </row>
    <row r="17" spans="1:20" ht="27" customHeight="1">
      <c r="A17" s="1347">
        <v>1</v>
      </c>
      <c r="B17" s="1542" t="s">
        <v>264</v>
      </c>
      <c r="C17" s="968" t="s">
        <v>333</v>
      </c>
      <c r="D17" s="1521" t="s">
        <v>34</v>
      </c>
      <c r="E17" s="532" t="s">
        <v>616</v>
      </c>
      <c r="F17" s="337">
        <v>25</v>
      </c>
      <c r="G17" s="337">
        <v>35</v>
      </c>
      <c r="H17" s="385"/>
      <c r="I17" s="533"/>
      <c r="J17" s="315" t="s">
        <v>40</v>
      </c>
      <c r="K17" s="1526">
        <v>500000</v>
      </c>
      <c r="L17" s="1524"/>
      <c r="M17" s="486">
        <v>100</v>
      </c>
      <c r="N17" s="344">
        <f>IF(M17&lt;1,M17-AVERAGE(F17:I17),M17-(SUM(F17:I17)))</f>
        <v>40</v>
      </c>
      <c r="O17" s="534">
        <v>1</v>
      </c>
      <c r="P17" s="535" t="str">
        <f t="shared" ref="P17:P29" si="0">IF(O17&lt;=V$17,"T",IF(O17&lt;$Y$17,"R",IF(O17&gt;=$Y$17,"P")))</f>
        <v>P</v>
      </c>
      <c r="Q17" s="484"/>
      <c r="R17" s="316" t="s">
        <v>697</v>
      </c>
      <c r="S17" s="527" t="s">
        <v>51</v>
      </c>
      <c r="T17" s="536"/>
    </row>
    <row r="18" spans="1:20" ht="42.75">
      <c r="A18" s="1348"/>
      <c r="B18" s="1506"/>
      <c r="C18" s="969"/>
      <c r="D18" s="1522"/>
      <c r="E18" s="523" t="s">
        <v>617</v>
      </c>
      <c r="F18" s="338">
        <v>100</v>
      </c>
      <c r="G18" s="338">
        <v>40</v>
      </c>
      <c r="H18" s="338"/>
      <c r="I18" s="338"/>
      <c r="J18" s="317" t="s">
        <v>39</v>
      </c>
      <c r="K18" s="1527"/>
      <c r="L18" s="1525"/>
      <c r="M18" s="486">
        <v>200</v>
      </c>
      <c r="N18" s="319">
        <f>IF(M18&lt;1,M18-AVERAGE(F18:I18),M18-(SUM(F18:I18)))</f>
        <v>60</v>
      </c>
      <c r="O18" s="537">
        <v>1</v>
      </c>
      <c r="P18" s="538" t="str">
        <f t="shared" si="0"/>
        <v>P</v>
      </c>
      <c r="Q18" s="539" t="e">
        <f>L17/#REF!</f>
        <v>#REF!</v>
      </c>
      <c r="R18" s="316" t="s">
        <v>698</v>
      </c>
      <c r="S18" s="528" t="s">
        <v>51</v>
      </c>
      <c r="T18" s="540"/>
    </row>
    <row r="19" spans="1:20" ht="85.5">
      <c r="A19" s="1348"/>
      <c r="B19" s="1506"/>
      <c r="C19" s="969"/>
      <c r="D19" s="1523"/>
      <c r="E19" s="523" t="s">
        <v>618</v>
      </c>
      <c r="F19" s="318">
        <v>15</v>
      </c>
      <c r="G19" s="318">
        <v>5</v>
      </c>
      <c r="H19" s="318"/>
      <c r="I19" s="318"/>
      <c r="J19" s="317" t="s">
        <v>41</v>
      </c>
      <c r="K19" s="1528"/>
      <c r="L19" s="1525"/>
      <c r="M19" s="487">
        <v>20</v>
      </c>
      <c r="N19" s="319">
        <f t="shared" ref="N19:N30" si="1">IF(M19&lt;1,M19-AVERAGE(F19:I19),M19-(SUM(F19:I19)))</f>
        <v>0</v>
      </c>
      <c r="O19" s="537">
        <v>1</v>
      </c>
      <c r="P19" s="538" t="str">
        <f t="shared" si="0"/>
        <v>P</v>
      </c>
      <c r="Q19" s="323"/>
      <c r="R19" s="316" t="s">
        <v>699</v>
      </c>
      <c r="S19" s="528" t="s">
        <v>52</v>
      </c>
      <c r="T19" s="540"/>
    </row>
    <row r="20" spans="1:20" ht="54" customHeight="1">
      <c r="A20" s="1348"/>
      <c r="B20" s="1506"/>
      <c r="C20" s="969"/>
      <c r="D20" s="1506" t="s">
        <v>631</v>
      </c>
      <c r="E20" s="523" t="s">
        <v>619</v>
      </c>
      <c r="F20" s="318">
        <v>3</v>
      </c>
      <c r="G20" s="318">
        <v>1</v>
      </c>
      <c r="H20" s="318"/>
      <c r="I20" s="318"/>
      <c r="J20" s="317" t="s">
        <v>42</v>
      </c>
      <c r="K20" s="1531">
        <v>1000000</v>
      </c>
      <c r="L20" s="1525"/>
      <c r="M20" s="487">
        <v>4</v>
      </c>
      <c r="N20" s="319">
        <f t="shared" si="1"/>
        <v>0</v>
      </c>
      <c r="O20" s="537">
        <f t="shared" ref="O20:O26" si="2">IF(M20&lt;1,(AVERAGE(F20:I20)/M20),SUM(F20:I20)/M20)</f>
        <v>1</v>
      </c>
      <c r="P20" s="538" t="str">
        <f t="shared" si="0"/>
        <v>P</v>
      </c>
      <c r="Q20" s="323"/>
      <c r="R20" s="316" t="s">
        <v>700</v>
      </c>
      <c r="S20" s="404" t="s">
        <v>53</v>
      </c>
      <c r="T20" s="540"/>
    </row>
    <row r="21" spans="1:20" ht="57">
      <c r="A21" s="1348"/>
      <c r="B21" s="1506"/>
      <c r="C21" s="969"/>
      <c r="D21" s="1506"/>
      <c r="E21" s="523" t="s">
        <v>620</v>
      </c>
      <c r="F21" s="318">
        <v>94</v>
      </c>
      <c r="G21" s="318">
        <v>0</v>
      </c>
      <c r="H21" s="318"/>
      <c r="I21" s="318"/>
      <c r="J21" s="317" t="s">
        <v>43</v>
      </c>
      <c r="K21" s="1537"/>
      <c r="L21" s="1525"/>
      <c r="M21" s="487">
        <v>170</v>
      </c>
      <c r="N21" s="319">
        <f t="shared" si="1"/>
        <v>76</v>
      </c>
      <c r="O21" s="537">
        <f t="shared" si="2"/>
        <v>0.55294117647058827</v>
      </c>
      <c r="P21" s="538" t="str">
        <f t="shared" si="0"/>
        <v>P</v>
      </c>
      <c r="Q21" s="323"/>
      <c r="R21" s="316" t="s">
        <v>701</v>
      </c>
      <c r="S21" s="404" t="s">
        <v>59</v>
      </c>
      <c r="T21" s="540"/>
    </row>
    <row r="22" spans="1:20" ht="71.25">
      <c r="A22" s="1348"/>
      <c r="B22" s="1506"/>
      <c r="C22" s="969"/>
      <c r="D22" s="1506"/>
      <c r="E22" s="523" t="s">
        <v>621</v>
      </c>
      <c r="F22" s="318">
        <v>60</v>
      </c>
      <c r="G22" s="318">
        <v>3</v>
      </c>
      <c r="H22" s="318"/>
      <c r="I22" s="318"/>
      <c r="J22" s="317" t="s">
        <v>44</v>
      </c>
      <c r="K22" s="1537"/>
      <c r="L22" s="1525"/>
      <c r="M22" s="487">
        <v>100</v>
      </c>
      <c r="N22" s="319">
        <f t="shared" si="1"/>
        <v>37</v>
      </c>
      <c r="O22" s="537">
        <f t="shared" si="2"/>
        <v>0.63</v>
      </c>
      <c r="P22" s="538" t="str">
        <f t="shared" si="0"/>
        <v>P</v>
      </c>
      <c r="Q22" s="323"/>
      <c r="R22" s="316" t="s">
        <v>702</v>
      </c>
      <c r="S22" s="404" t="s">
        <v>60</v>
      </c>
      <c r="T22" s="540"/>
    </row>
    <row r="23" spans="1:20" ht="71.25">
      <c r="A23" s="1348"/>
      <c r="B23" s="1506"/>
      <c r="C23" s="969"/>
      <c r="D23" s="1506"/>
      <c r="E23" s="523" t="s">
        <v>622</v>
      </c>
      <c r="F23" s="318">
        <v>6</v>
      </c>
      <c r="G23" s="318">
        <v>6</v>
      </c>
      <c r="H23" s="318"/>
      <c r="I23" s="318"/>
      <c r="J23" s="317" t="s">
        <v>45</v>
      </c>
      <c r="K23" s="1538"/>
      <c r="L23" s="1525"/>
      <c r="M23" s="487">
        <v>10</v>
      </c>
      <c r="N23" s="319">
        <f t="shared" si="1"/>
        <v>-2</v>
      </c>
      <c r="O23" s="537">
        <v>1</v>
      </c>
      <c r="P23" s="538" t="str">
        <f t="shared" si="0"/>
        <v>P</v>
      </c>
      <c r="Q23" s="323"/>
      <c r="R23" s="316" t="s">
        <v>703</v>
      </c>
      <c r="S23" s="404" t="s">
        <v>61</v>
      </c>
      <c r="T23" s="540"/>
    </row>
    <row r="24" spans="1:20" ht="57">
      <c r="A24" s="1224">
        <v>2</v>
      </c>
      <c r="B24" s="969" t="s">
        <v>256</v>
      </c>
      <c r="C24" s="969" t="s">
        <v>323</v>
      </c>
      <c r="D24" s="1532" t="s">
        <v>36</v>
      </c>
      <c r="E24" s="523" t="s">
        <v>623</v>
      </c>
      <c r="F24" s="318">
        <v>3</v>
      </c>
      <c r="G24" s="318">
        <v>7</v>
      </c>
      <c r="H24" s="318"/>
      <c r="I24" s="318"/>
      <c r="J24" s="317" t="s">
        <v>47</v>
      </c>
      <c r="K24" s="1539">
        <v>1000000</v>
      </c>
      <c r="L24" s="1525"/>
      <c r="M24" s="487">
        <v>6</v>
      </c>
      <c r="N24" s="319">
        <f t="shared" si="1"/>
        <v>-4</v>
      </c>
      <c r="O24" s="537">
        <f t="shared" si="2"/>
        <v>1.6666666666666667</v>
      </c>
      <c r="P24" s="538" t="str">
        <f t="shared" si="0"/>
        <v>P</v>
      </c>
      <c r="Q24" s="1529">
        <f>L24/K24</f>
        <v>0</v>
      </c>
      <c r="R24" s="316" t="s">
        <v>703</v>
      </c>
      <c r="S24" s="404" t="s">
        <v>54</v>
      </c>
      <c r="T24" s="540"/>
    </row>
    <row r="25" spans="1:20" ht="42.75">
      <c r="A25" s="1224"/>
      <c r="B25" s="969"/>
      <c r="C25" s="969"/>
      <c r="D25" s="1533"/>
      <c r="E25" s="523" t="s">
        <v>35</v>
      </c>
      <c r="F25" s="318">
        <v>3</v>
      </c>
      <c r="G25" s="318">
        <v>5</v>
      </c>
      <c r="H25" s="318"/>
      <c r="I25" s="318"/>
      <c r="J25" s="317" t="s">
        <v>46</v>
      </c>
      <c r="K25" s="1540"/>
      <c r="L25" s="1525"/>
      <c r="M25" s="487">
        <v>9</v>
      </c>
      <c r="N25" s="319">
        <f t="shared" si="1"/>
        <v>1</v>
      </c>
      <c r="O25" s="537">
        <f t="shared" si="2"/>
        <v>0.88888888888888884</v>
      </c>
      <c r="P25" s="538" t="str">
        <f t="shared" si="0"/>
        <v>P</v>
      </c>
      <c r="Q25" s="1529"/>
      <c r="R25" s="316" t="s">
        <v>704</v>
      </c>
      <c r="S25" s="404" t="s">
        <v>55</v>
      </c>
      <c r="T25" s="540"/>
    </row>
    <row r="26" spans="1:20" ht="105" customHeight="1">
      <c r="A26" s="1224"/>
      <c r="B26" s="969"/>
      <c r="C26" s="969"/>
      <c r="D26" s="1533"/>
      <c r="E26" s="523" t="s">
        <v>624</v>
      </c>
      <c r="F26" s="318">
        <v>13</v>
      </c>
      <c r="G26" s="318">
        <v>12</v>
      </c>
      <c r="H26" s="318"/>
      <c r="I26" s="318"/>
      <c r="J26" s="317" t="s">
        <v>265</v>
      </c>
      <c r="K26" s="1540"/>
      <c r="L26" s="1525"/>
      <c r="M26" s="487">
        <v>25</v>
      </c>
      <c r="N26" s="319">
        <f t="shared" si="1"/>
        <v>0</v>
      </c>
      <c r="O26" s="537">
        <f t="shared" si="2"/>
        <v>1</v>
      </c>
      <c r="P26" s="538" t="str">
        <f t="shared" si="0"/>
        <v>P</v>
      </c>
      <c r="Q26" s="1529"/>
      <c r="R26" s="316" t="s">
        <v>703</v>
      </c>
      <c r="S26" s="404" t="s">
        <v>56</v>
      </c>
      <c r="T26" s="540"/>
    </row>
    <row r="27" spans="1:20" ht="42" customHeight="1">
      <c r="A27" s="1224"/>
      <c r="B27" s="969"/>
      <c r="C27" s="969"/>
      <c r="D27" s="1533"/>
      <c r="E27" s="523" t="s">
        <v>625</v>
      </c>
      <c r="F27" s="318">
        <v>2</v>
      </c>
      <c r="G27" s="318">
        <v>3</v>
      </c>
      <c r="H27" s="318"/>
      <c r="I27" s="318"/>
      <c r="J27" s="317" t="s">
        <v>48</v>
      </c>
      <c r="K27" s="1540"/>
      <c r="L27" s="1525"/>
      <c r="M27" s="487">
        <v>4</v>
      </c>
      <c r="N27" s="319">
        <f>F27-M27</f>
        <v>-2</v>
      </c>
      <c r="O27" s="537">
        <v>1</v>
      </c>
      <c r="P27" s="538" t="str">
        <f t="shared" si="0"/>
        <v>P</v>
      </c>
      <c r="Q27" s="1529"/>
      <c r="R27" s="316" t="s">
        <v>703</v>
      </c>
      <c r="S27" s="404" t="s">
        <v>57</v>
      </c>
      <c r="T27" s="540"/>
    </row>
    <row r="28" spans="1:20" ht="28.5">
      <c r="A28" s="1224"/>
      <c r="B28" s="969"/>
      <c r="C28" s="969"/>
      <c r="D28" s="1534"/>
      <c r="E28" s="523" t="s">
        <v>626</v>
      </c>
      <c r="F28" s="318">
        <v>1</v>
      </c>
      <c r="G28" s="318">
        <v>1</v>
      </c>
      <c r="H28" s="318"/>
      <c r="I28" s="318"/>
      <c r="J28" s="317" t="s">
        <v>48</v>
      </c>
      <c r="K28" s="1541"/>
      <c r="L28" s="1525"/>
      <c r="M28" s="487">
        <v>2</v>
      </c>
      <c r="N28" s="319">
        <f>F28-M28</f>
        <v>-1</v>
      </c>
      <c r="O28" s="537">
        <v>1</v>
      </c>
      <c r="P28" s="538" t="str">
        <f t="shared" si="0"/>
        <v>P</v>
      </c>
      <c r="Q28" s="1529"/>
      <c r="R28" s="316" t="s">
        <v>703</v>
      </c>
      <c r="S28" s="404" t="s">
        <v>58</v>
      </c>
      <c r="T28" s="540"/>
    </row>
    <row r="29" spans="1:20" ht="71.25">
      <c r="A29" s="1224"/>
      <c r="B29" s="969"/>
      <c r="C29" s="969"/>
      <c r="D29" s="1535" t="s">
        <v>37</v>
      </c>
      <c r="E29" s="523" t="s">
        <v>38</v>
      </c>
      <c r="F29" s="318">
        <v>2</v>
      </c>
      <c r="G29" s="318">
        <v>1</v>
      </c>
      <c r="H29" s="318"/>
      <c r="I29" s="318"/>
      <c r="J29" s="317" t="s">
        <v>49</v>
      </c>
      <c r="K29" s="1530">
        <v>25000000</v>
      </c>
      <c r="L29" s="950"/>
      <c r="M29" s="487">
        <v>4</v>
      </c>
      <c r="N29" s="319">
        <f t="shared" si="1"/>
        <v>1</v>
      </c>
      <c r="O29" s="537">
        <v>1</v>
      </c>
      <c r="P29" s="538" t="str">
        <f t="shared" si="0"/>
        <v>P</v>
      </c>
      <c r="Q29" s="323"/>
      <c r="R29" s="316" t="s">
        <v>705</v>
      </c>
      <c r="S29" s="404" t="s">
        <v>62</v>
      </c>
      <c r="T29" s="540"/>
    </row>
    <row r="30" spans="1:20" ht="57">
      <c r="A30" s="1224"/>
      <c r="B30" s="969"/>
      <c r="C30" s="969"/>
      <c r="D30" s="1535"/>
      <c r="E30" s="523" t="s">
        <v>627</v>
      </c>
      <c r="F30" s="318">
        <v>1</v>
      </c>
      <c r="G30" s="318">
        <v>2</v>
      </c>
      <c r="H30" s="318"/>
      <c r="I30" s="318"/>
      <c r="J30" s="316" t="s">
        <v>50</v>
      </c>
      <c r="K30" s="1530"/>
      <c r="L30" s="950"/>
      <c r="M30" s="487">
        <v>4</v>
      </c>
      <c r="N30" s="319">
        <f t="shared" si="1"/>
        <v>1</v>
      </c>
      <c r="O30" s="537">
        <v>1</v>
      </c>
      <c r="P30" s="538" t="str">
        <f>IF(O29&lt;=V$17,"T",IF(O29&lt;$Y$17,"R",IF(O29&gt;=$Y$17,"P")))</f>
        <v>P</v>
      </c>
      <c r="Q30" s="323"/>
      <c r="R30" s="316" t="s">
        <v>705</v>
      </c>
      <c r="S30" s="404" t="s">
        <v>63</v>
      </c>
      <c r="T30" s="540"/>
    </row>
    <row r="31" spans="1:20" ht="23.25" customHeight="1">
      <c r="A31" s="1224"/>
      <c r="B31" s="969"/>
      <c r="C31" s="969"/>
      <c r="D31" s="1535"/>
      <c r="E31" s="523" t="s">
        <v>628</v>
      </c>
      <c r="F31" s="318">
        <v>1</v>
      </c>
      <c r="G31" s="318">
        <v>0</v>
      </c>
      <c r="H31" s="318"/>
      <c r="I31" s="318"/>
      <c r="J31" s="316" t="s">
        <v>347</v>
      </c>
      <c r="K31" s="1530"/>
      <c r="L31" s="500"/>
      <c r="M31" s="487">
        <v>3</v>
      </c>
      <c r="N31" s="387">
        <v>0</v>
      </c>
      <c r="O31" s="537">
        <v>1</v>
      </c>
      <c r="P31" s="538" t="str">
        <f>IF(O30&lt;=V$17,"T",IF(O30&lt;$Y$17,"R",IF(O30&gt;=$Y$17,"P")))</f>
        <v>P</v>
      </c>
      <c r="Q31" s="323"/>
      <c r="R31" s="316" t="s">
        <v>706</v>
      </c>
      <c r="S31" s="404" t="s">
        <v>707</v>
      </c>
      <c r="T31" s="540"/>
    </row>
    <row r="32" spans="1:20" ht="21" customHeight="1">
      <c r="A32" s="1224"/>
      <c r="B32" s="969"/>
      <c r="C32" s="969"/>
      <c r="D32" s="1535"/>
      <c r="E32" s="523" t="s">
        <v>629</v>
      </c>
      <c r="F32" s="318">
        <v>94</v>
      </c>
      <c r="G32" s="318">
        <v>0</v>
      </c>
      <c r="H32" s="318"/>
      <c r="I32" s="318"/>
      <c r="J32" s="498" t="s">
        <v>347</v>
      </c>
      <c r="K32" s="1530"/>
      <c r="L32" s="543"/>
      <c r="M32" s="487">
        <v>170</v>
      </c>
      <c r="N32" s="319">
        <v>0</v>
      </c>
      <c r="O32" s="544">
        <v>100</v>
      </c>
      <c r="P32" s="538" t="str">
        <f>IF(O31&lt;=V$17,"T",IF(O31&lt;$Y$17,"R",IF(O31&gt;=$Y$17,"P")))</f>
        <v>P</v>
      </c>
      <c r="Q32" s="323"/>
      <c r="R32" s="316" t="s">
        <v>706</v>
      </c>
      <c r="S32" s="404" t="s">
        <v>708</v>
      </c>
      <c r="T32" s="540"/>
    </row>
    <row r="33" spans="1:20" ht="27" customHeight="1" thickBot="1">
      <c r="A33" s="1225"/>
      <c r="B33" s="1077"/>
      <c r="C33" s="1077"/>
      <c r="D33" s="1536"/>
      <c r="E33" s="546" t="s">
        <v>630</v>
      </c>
      <c r="F33" s="347">
        <v>60</v>
      </c>
      <c r="G33" s="347">
        <v>0</v>
      </c>
      <c r="H33" s="347"/>
      <c r="I33" s="347"/>
      <c r="J33" s="494" t="s">
        <v>347</v>
      </c>
      <c r="K33" s="1531"/>
      <c r="L33" s="547"/>
      <c r="M33" s="529">
        <v>100</v>
      </c>
      <c r="N33" s="347">
        <v>0</v>
      </c>
      <c r="O33" s="548">
        <v>100</v>
      </c>
      <c r="P33" s="549" t="str">
        <f>IF(O30&lt;=V$17,"T",IF(O30&lt;$Y$17,"R",IF(O30&gt;=$Y$17,"P")))</f>
        <v>P</v>
      </c>
      <c r="Q33" s="494"/>
      <c r="R33" s="530" t="s">
        <v>706</v>
      </c>
      <c r="S33" s="531" t="s">
        <v>709</v>
      </c>
      <c r="T33" s="550"/>
    </row>
    <row r="34" spans="1:20" ht="15.75" thickBot="1">
      <c r="A34" s="18" t="s">
        <v>24</v>
      </c>
      <c r="B34" s="18"/>
      <c r="C34" s="18"/>
      <c r="D34" s="18"/>
      <c r="E34" s="2"/>
      <c r="F34" s="2"/>
      <c r="G34" s="2"/>
      <c r="H34" s="2"/>
      <c r="I34" s="2"/>
      <c r="J34" s="2"/>
      <c r="K34" s="231">
        <f>SUM(K17:K33)</f>
        <v>27500000</v>
      </c>
      <c r="L34" s="2"/>
      <c r="M34" s="232">
        <f>SUM(M17:M33)</f>
        <v>931</v>
      </c>
      <c r="N34" s="2"/>
      <c r="O34" s="2"/>
      <c r="P34" s="57"/>
      <c r="Q34" s="2"/>
      <c r="R34" s="2"/>
      <c r="S34" s="2"/>
      <c r="T34" s="2"/>
    </row>
    <row r="35" spans="1:20">
      <c r="A35" s="2"/>
      <c r="B35" s="2"/>
      <c r="C35" s="2"/>
      <c r="D35" s="2"/>
      <c r="E35" s="57"/>
      <c r="F35" s="2"/>
      <c r="G35" s="2"/>
      <c r="H35" s="2"/>
      <c r="I35" s="2"/>
      <c r="J35" s="2"/>
      <c r="K35" s="2"/>
      <c r="L35" s="2"/>
      <c r="M35" s="2"/>
      <c r="N35" s="2"/>
      <c r="O35" s="2"/>
      <c r="P35" s="2"/>
      <c r="Q35" s="2"/>
      <c r="R35" s="2"/>
      <c r="S35" s="2"/>
      <c r="T35" s="2"/>
    </row>
    <row r="36" spans="1:20">
      <c r="A36" s="24"/>
      <c r="B36" s="25"/>
      <c r="C36" s="25"/>
      <c r="D36" s="25"/>
      <c r="E36" s="57"/>
      <c r="F36" s="25"/>
      <c r="G36" s="25"/>
      <c r="H36" s="25"/>
      <c r="I36" s="25"/>
      <c r="J36" s="25"/>
      <c r="K36" s="134"/>
      <c r="L36" s="134"/>
      <c r="M36" s="134"/>
      <c r="N36" s="25"/>
      <c r="O36" s="25"/>
      <c r="P36" s="25"/>
      <c r="Q36" s="25"/>
      <c r="R36" s="25"/>
      <c r="S36" s="25"/>
      <c r="T36" s="26"/>
    </row>
    <row r="37" spans="1:20">
      <c r="A37" s="24"/>
      <c r="B37" s="25"/>
      <c r="C37" s="25"/>
      <c r="D37" s="25"/>
      <c r="E37" s="25"/>
      <c r="F37" s="25"/>
      <c r="G37" s="25"/>
      <c r="H37" s="25"/>
      <c r="I37" s="25"/>
      <c r="J37" s="25"/>
      <c r="K37" s="25"/>
      <c r="L37" s="25"/>
      <c r="M37" s="25"/>
      <c r="N37" s="25"/>
      <c r="O37" s="25"/>
      <c r="P37" s="25"/>
      <c r="Q37" s="25"/>
      <c r="R37" s="25"/>
      <c r="S37" s="25"/>
      <c r="T37" s="26"/>
    </row>
    <row r="38" spans="1:20">
      <c r="A38" s="24"/>
      <c r="B38" s="25"/>
      <c r="C38" s="25"/>
      <c r="D38" s="25"/>
      <c r="E38" s="25"/>
      <c r="F38" s="25"/>
      <c r="G38" s="25"/>
      <c r="H38" s="25"/>
      <c r="I38" s="25"/>
      <c r="J38" s="25"/>
      <c r="K38" s="25"/>
      <c r="L38" s="25"/>
      <c r="M38" s="25"/>
      <c r="N38" s="25"/>
      <c r="O38" s="25"/>
      <c r="P38" s="25"/>
      <c r="Q38" s="25"/>
      <c r="R38" s="25"/>
      <c r="S38" s="25"/>
      <c r="T38" s="26"/>
    </row>
    <row r="39" spans="1:20">
      <c r="A39" s="24"/>
      <c r="B39" s="25"/>
      <c r="C39" s="25"/>
      <c r="D39" s="25"/>
      <c r="E39" s="25"/>
      <c r="F39" s="25"/>
      <c r="G39" s="25"/>
      <c r="H39" s="25"/>
      <c r="I39" s="25"/>
      <c r="J39" s="25"/>
      <c r="K39" s="25"/>
      <c r="L39" s="25"/>
      <c r="M39" s="25"/>
      <c r="N39" s="25"/>
      <c r="O39" s="25"/>
      <c r="P39" s="25"/>
      <c r="Q39" s="25"/>
      <c r="R39" s="25"/>
      <c r="S39" s="25"/>
      <c r="T39" s="26"/>
    </row>
    <row r="40" spans="1:20">
      <c r="A40" s="24"/>
      <c r="B40" s="25"/>
      <c r="C40" s="25"/>
      <c r="D40" s="25"/>
      <c r="E40" s="25"/>
      <c r="F40" s="25"/>
      <c r="G40" s="25"/>
      <c r="H40" s="25"/>
      <c r="I40" s="25"/>
      <c r="J40" s="25"/>
      <c r="K40" s="25"/>
      <c r="L40" s="25"/>
      <c r="M40" s="25"/>
      <c r="N40" s="25"/>
      <c r="O40" s="25"/>
      <c r="P40" s="25"/>
      <c r="Q40" s="25"/>
      <c r="R40" s="25"/>
      <c r="S40" s="25"/>
      <c r="T40" s="26"/>
    </row>
    <row r="41" spans="1:20">
      <c r="A41" s="24"/>
      <c r="B41" s="25"/>
      <c r="C41" s="25"/>
      <c r="D41" s="25"/>
      <c r="E41" s="25"/>
      <c r="F41" s="25"/>
      <c r="G41" s="25"/>
      <c r="H41" s="25"/>
      <c r="I41" s="25"/>
      <c r="J41" s="25"/>
      <c r="K41" s="25"/>
      <c r="L41" s="25"/>
      <c r="M41" s="25"/>
      <c r="N41" s="25"/>
      <c r="O41" s="25"/>
      <c r="P41" s="25"/>
      <c r="Q41" s="25"/>
      <c r="R41" s="25"/>
      <c r="S41" s="25"/>
      <c r="T41" s="26"/>
    </row>
    <row r="42" spans="1:20">
      <c r="A42" s="24"/>
      <c r="B42" s="25"/>
      <c r="C42" s="25"/>
      <c r="D42" s="25"/>
      <c r="E42" s="25"/>
      <c r="F42" s="25"/>
      <c r="G42" s="25"/>
      <c r="H42" s="25"/>
      <c r="I42" s="25"/>
      <c r="J42" s="25"/>
      <c r="K42" s="25"/>
      <c r="L42" s="25"/>
      <c r="M42" s="25"/>
      <c r="N42" s="25"/>
      <c r="O42" s="25"/>
      <c r="P42" s="25"/>
      <c r="Q42" s="25"/>
      <c r="R42" s="25"/>
      <c r="S42" s="25"/>
      <c r="T42" s="26"/>
    </row>
    <row r="43" spans="1:20">
      <c r="A43" s="24"/>
      <c r="B43" s="25"/>
      <c r="C43" s="25"/>
      <c r="D43" s="25"/>
      <c r="E43" s="25"/>
      <c r="F43" s="25"/>
      <c r="G43" s="25"/>
      <c r="H43" s="25"/>
      <c r="I43" s="25"/>
      <c r="J43" s="25"/>
      <c r="K43" s="25"/>
      <c r="L43" s="25"/>
      <c r="M43" s="25"/>
      <c r="N43" s="25"/>
      <c r="O43" s="25"/>
      <c r="P43" s="25"/>
      <c r="Q43" s="25"/>
      <c r="R43" s="25"/>
      <c r="S43" s="25"/>
      <c r="T43" s="26"/>
    </row>
    <row r="44" spans="1:20">
      <c r="A44" s="24"/>
      <c r="B44" s="25"/>
      <c r="C44" s="25"/>
      <c r="D44" s="25"/>
      <c r="E44" s="25"/>
      <c r="F44" s="25"/>
      <c r="G44" s="25"/>
      <c r="H44" s="25"/>
      <c r="I44" s="25"/>
      <c r="J44" s="25"/>
      <c r="K44" s="25"/>
      <c r="L44" s="25"/>
      <c r="M44" s="25"/>
      <c r="N44" s="25"/>
      <c r="O44" s="25"/>
      <c r="P44" s="25"/>
      <c r="Q44" s="25"/>
      <c r="R44" s="25"/>
      <c r="S44" s="25"/>
      <c r="T44" s="26"/>
    </row>
    <row r="45" spans="1:20">
      <c r="A45" s="24"/>
      <c r="B45" s="25"/>
      <c r="C45" s="25"/>
      <c r="D45" s="25"/>
      <c r="E45" s="25"/>
      <c r="F45" s="25"/>
      <c r="G45" s="25"/>
      <c r="H45" s="25"/>
      <c r="I45" s="25"/>
      <c r="J45" s="25"/>
      <c r="K45" s="25"/>
      <c r="L45" s="25"/>
      <c r="M45" s="25"/>
      <c r="N45" s="25"/>
      <c r="O45" s="25"/>
      <c r="P45" s="25"/>
      <c r="Q45" s="25"/>
      <c r="R45" s="25"/>
      <c r="S45" s="25"/>
      <c r="T45" s="26"/>
    </row>
    <row r="46" spans="1:20">
      <c r="A46" s="24"/>
      <c r="B46" s="25"/>
      <c r="C46" s="25"/>
      <c r="D46" s="25"/>
      <c r="E46" s="25"/>
      <c r="F46" s="25"/>
      <c r="G46" s="25"/>
      <c r="H46" s="25"/>
      <c r="I46" s="25"/>
      <c r="J46" s="25"/>
      <c r="K46" s="25"/>
      <c r="L46" s="25"/>
      <c r="M46" s="25"/>
      <c r="N46" s="25"/>
      <c r="O46" s="25"/>
      <c r="P46" s="25"/>
      <c r="Q46" s="25"/>
      <c r="R46" s="25"/>
      <c r="S46" s="25"/>
      <c r="T46" s="26"/>
    </row>
    <row r="47" spans="1:20">
      <c r="E47" s="55"/>
    </row>
  </sheetData>
  <mergeCells count="50">
    <mergeCell ref="A24:A33"/>
    <mergeCell ref="K20:K23"/>
    <mergeCell ref="K24:K28"/>
    <mergeCell ref="L29:L30"/>
    <mergeCell ref="C17:C23"/>
    <mergeCell ref="B17:B23"/>
    <mergeCell ref="L20:L23"/>
    <mergeCell ref="D20:D23"/>
    <mergeCell ref="Q24:Q28"/>
    <mergeCell ref="K29:K33"/>
    <mergeCell ref="L24:L28"/>
    <mergeCell ref="D24:D28"/>
    <mergeCell ref="B24:B33"/>
    <mergeCell ref="C24:C33"/>
    <mergeCell ref="D29:D33"/>
    <mergeCell ref="R14:R15"/>
    <mergeCell ref="A14:A15"/>
    <mergeCell ref="D14:D15"/>
    <mergeCell ref="E14:E15"/>
    <mergeCell ref="F14:I14"/>
    <mergeCell ref="J14:J15"/>
    <mergeCell ref="N14:P14"/>
    <mergeCell ref="M14:M15"/>
    <mergeCell ref="Q14:Q15"/>
    <mergeCell ref="A7:E7"/>
    <mergeCell ref="F7:M7"/>
    <mergeCell ref="A8:E8"/>
    <mergeCell ref="F8:M8"/>
    <mergeCell ref="D17:D19"/>
    <mergeCell ref="B14:B15"/>
    <mergeCell ref="C14:C15"/>
    <mergeCell ref="L17:L19"/>
    <mergeCell ref="K17:K19"/>
    <mergeCell ref="A17:A23"/>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s>
  <conditionalFormatting sqref="P17:P33">
    <cfRule type="containsText" dxfId="86" priority="2" stopIfTrue="1" operator="containsText" text="P">
      <formula>NOT(ISERROR(SEARCH("P",P17)))</formula>
    </cfRule>
    <cfRule type="containsText" dxfId="85" priority="3" stopIfTrue="1" operator="containsText" text="R">
      <formula>NOT(ISERROR(SEARCH("R",P17)))</formula>
    </cfRule>
    <cfRule type="containsText" dxfId="84" priority="4" operator="containsText" text="T">
      <formula>NOT(ISERROR(SEARCH("T",P17)))</formula>
    </cfRule>
    <cfRule type="iconSet" priority="15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8"/>
  <sheetViews>
    <sheetView topLeftCell="A9" zoomScale="86" zoomScaleNormal="86" workbookViewId="0">
      <selection activeCell="H17" sqref="H17:H18"/>
    </sheetView>
  </sheetViews>
  <sheetFormatPr defaultColWidth="11.42578125" defaultRowHeight="12.75"/>
  <cols>
    <col min="1" max="1" width="11.42578125" style="276"/>
    <col min="2" max="2" width="24.42578125" style="276" customWidth="1"/>
    <col min="3" max="3" width="28.5703125" style="276" customWidth="1"/>
    <col min="4" max="4" width="33.140625" style="276" customWidth="1"/>
    <col min="5" max="5" width="43.28515625" style="276" customWidth="1"/>
    <col min="6" max="7" width="10" style="276" customWidth="1"/>
    <col min="8" max="8" width="7" style="276" customWidth="1"/>
    <col min="9" max="9" width="7.5703125" style="276" customWidth="1"/>
    <col min="10" max="10" width="53.42578125" style="276" customWidth="1"/>
    <col min="11" max="11" width="17.85546875" style="276" customWidth="1"/>
    <col min="12" max="12" width="21.140625" style="276" customWidth="1"/>
    <col min="13" max="13" width="9.28515625" style="276" customWidth="1"/>
    <col min="14" max="14" width="13.85546875" style="276" customWidth="1"/>
    <col min="15" max="15" width="9.5703125" style="276" customWidth="1"/>
    <col min="16" max="16" width="10" style="276" customWidth="1"/>
    <col min="17" max="17" width="28.5703125" style="276" customWidth="1"/>
    <col min="18" max="18" width="29.28515625" style="276" customWidth="1"/>
    <col min="19" max="19" width="58.85546875" style="276" customWidth="1"/>
    <col min="20" max="20" width="36" style="276" customWidth="1"/>
    <col min="21" max="16384" width="11.42578125" style="276"/>
  </cols>
  <sheetData>
    <row r="1" spans="1:20" ht="13.5" thickBot="1"/>
    <row r="2" spans="1:20" ht="13.5" thickBot="1">
      <c r="A2" s="1254"/>
      <c r="B2" s="1255"/>
      <c r="C2" s="1255"/>
      <c r="D2" s="1255"/>
      <c r="E2" s="1256"/>
      <c r="F2" s="1263" t="s">
        <v>18</v>
      </c>
      <c r="G2" s="1264"/>
      <c r="H2" s="1264"/>
      <c r="I2" s="1264"/>
      <c r="J2" s="1264"/>
      <c r="K2" s="1264"/>
      <c r="L2" s="1264"/>
      <c r="M2" s="1265"/>
      <c r="N2" s="1266" t="s">
        <v>489</v>
      </c>
      <c r="O2" s="1267"/>
      <c r="P2" s="1267"/>
      <c r="Q2" s="1267"/>
      <c r="R2" s="1267"/>
      <c r="S2" s="1267"/>
      <c r="T2" s="1268"/>
    </row>
    <row r="3" spans="1:20" ht="13.5" thickBot="1">
      <c r="A3" s="1257"/>
      <c r="B3" s="1258"/>
      <c r="C3" s="1258"/>
      <c r="D3" s="1258"/>
      <c r="E3" s="1259"/>
      <c r="F3" s="1269" t="s">
        <v>17</v>
      </c>
      <c r="G3" s="1270"/>
      <c r="H3" s="1270"/>
      <c r="I3" s="1270"/>
      <c r="J3" s="1270"/>
      <c r="K3" s="1270"/>
      <c r="L3" s="1270"/>
      <c r="M3" s="1271"/>
      <c r="N3" s="1275" t="s">
        <v>23</v>
      </c>
      <c r="O3" s="1276"/>
      <c r="P3" s="1276"/>
      <c r="Q3" s="1276"/>
      <c r="R3" s="1276"/>
      <c r="S3" s="1276"/>
      <c r="T3" s="1277"/>
    </row>
    <row r="4" spans="1:20" ht="13.5" thickBot="1">
      <c r="A4" s="1260"/>
      <c r="B4" s="1261"/>
      <c r="C4" s="1261"/>
      <c r="D4" s="1261"/>
      <c r="E4" s="1262"/>
      <c r="F4" s="1272"/>
      <c r="G4" s="1273"/>
      <c r="H4" s="1273"/>
      <c r="I4" s="1273"/>
      <c r="J4" s="1273"/>
      <c r="K4" s="1273"/>
      <c r="L4" s="1273"/>
      <c r="M4" s="1274"/>
      <c r="N4" s="1278" t="s">
        <v>8</v>
      </c>
      <c r="O4" s="1279"/>
      <c r="P4" s="1279"/>
      <c r="Q4" s="1279"/>
      <c r="R4" s="1279"/>
      <c r="S4" s="1279"/>
      <c r="T4" s="1280"/>
    </row>
    <row r="5" spans="1:20">
      <c r="A5" s="183"/>
      <c r="B5" s="183"/>
      <c r="C5" s="183"/>
      <c r="D5" s="183"/>
      <c r="E5" s="183"/>
      <c r="F5" s="183"/>
      <c r="G5" s="183"/>
      <c r="H5" s="183"/>
      <c r="I5" s="183"/>
      <c r="J5" s="277"/>
      <c r="K5" s="277"/>
      <c r="L5" s="123"/>
      <c r="M5" s="123"/>
      <c r="N5" s="123"/>
      <c r="O5" s="123"/>
      <c r="P5" s="123"/>
      <c r="Q5" s="123"/>
      <c r="R5" s="123"/>
      <c r="S5" s="123"/>
      <c r="T5" s="123"/>
    </row>
    <row r="6" spans="1:20">
      <c r="A6" s="1285" t="s">
        <v>10</v>
      </c>
      <c r="B6" s="1285"/>
      <c r="C6" s="1285"/>
      <c r="D6" s="1285"/>
      <c r="E6" s="1285"/>
      <c r="F6" s="1286" t="s">
        <v>69</v>
      </c>
      <c r="G6" s="1287"/>
      <c r="H6" s="1287"/>
      <c r="I6" s="1287"/>
      <c r="J6" s="1287"/>
      <c r="K6" s="1287"/>
      <c r="L6" s="1287"/>
      <c r="M6" s="1288"/>
      <c r="N6" s="123"/>
      <c r="O6" s="123"/>
      <c r="P6" s="123"/>
      <c r="Q6" s="123"/>
      <c r="R6" s="123"/>
      <c r="S6" s="123"/>
      <c r="T6" s="123"/>
    </row>
    <row r="7" spans="1:20" ht="15">
      <c r="A7" s="1285" t="s">
        <v>25</v>
      </c>
      <c r="B7" s="1285"/>
      <c r="C7" s="1285"/>
      <c r="D7" s="1285"/>
      <c r="E7" s="1285"/>
      <c r="F7" s="994">
        <v>2025</v>
      </c>
      <c r="G7" s="994"/>
      <c r="H7" s="994"/>
      <c r="I7" s="994"/>
      <c r="J7" s="994"/>
      <c r="K7" s="994"/>
      <c r="L7" s="994"/>
      <c r="M7" s="995"/>
      <c r="N7" s="123"/>
      <c r="O7" s="123"/>
      <c r="P7" s="123"/>
      <c r="Q7" s="123"/>
      <c r="R7" s="123"/>
      <c r="S7" s="123"/>
      <c r="T7" s="123"/>
    </row>
    <row r="8" spans="1:20" ht="15">
      <c r="A8" s="1285" t="s">
        <v>6</v>
      </c>
      <c r="B8" s="1285"/>
      <c r="C8" s="1285"/>
      <c r="D8" s="1285"/>
      <c r="E8" s="1285"/>
      <c r="F8" s="993" t="s">
        <v>718</v>
      </c>
      <c r="G8" s="994"/>
      <c r="H8" s="994"/>
      <c r="I8" s="994"/>
      <c r="J8" s="994"/>
      <c r="K8" s="994"/>
      <c r="L8" s="994"/>
      <c r="M8" s="995"/>
      <c r="N8" s="123"/>
      <c r="O8" s="123"/>
      <c r="P8" s="123"/>
      <c r="Q8" s="123"/>
      <c r="R8" s="123"/>
      <c r="S8" s="123"/>
      <c r="T8" s="123"/>
    </row>
    <row r="9" spans="1:20" ht="15">
      <c r="A9" s="1285" t="s">
        <v>7</v>
      </c>
      <c r="B9" s="1285"/>
      <c r="C9" s="1285"/>
      <c r="D9" s="1285"/>
      <c r="E9" s="1285"/>
      <c r="F9" s="993" t="s">
        <v>1151</v>
      </c>
      <c r="G9" s="994"/>
      <c r="H9" s="994"/>
      <c r="I9" s="994"/>
      <c r="J9" s="994"/>
      <c r="K9" s="994"/>
      <c r="L9" s="994"/>
      <c r="M9" s="995"/>
      <c r="N9" s="123"/>
      <c r="O9" s="123"/>
      <c r="P9" s="123"/>
      <c r="Q9" s="123"/>
      <c r="R9" s="123"/>
      <c r="S9" s="123"/>
      <c r="T9" s="123"/>
    </row>
    <row r="10" spans="1:20" ht="13.5" thickBot="1">
      <c r="A10" s="278"/>
      <c r="B10" s="278"/>
      <c r="C10" s="278"/>
      <c r="D10" s="278"/>
      <c r="E10" s="278"/>
      <c r="F10" s="278"/>
      <c r="G10" s="278"/>
      <c r="H10" s="278"/>
      <c r="I10" s="278"/>
      <c r="J10" s="277"/>
      <c r="K10" s="277"/>
      <c r="L10" s="277"/>
      <c r="M10" s="277"/>
      <c r="N10" s="123"/>
      <c r="O10" s="123"/>
      <c r="P10" s="123"/>
      <c r="Q10" s="123"/>
      <c r="R10" s="123"/>
      <c r="S10" s="123"/>
      <c r="T10" s="123"/>
    </row>
    <row r="11" spans="1:20" ht="13.5" thickBot="1">
      <c r="A11" s="1289" t="s">
        <v>9</v>
      </c>
      <c r="B11" s="1290"/>
      <c r="C11" s="1290"/>
      <c r="D11" s="1290"/>
      <c r="E11" s="1290"/>
      <c r="F11" s="1290"/>
      <c r="G11" s="1290"/>
      <c r="H11" s="1290"/>
      <c r="I11" s="1290"/>
      <c r="J11" s="1290"/>
      <c r="K11" s="1290"/>
      <c r="L11" s="1290"/>
      <c r="M11" s="1290"/>
      <c r="N11" s="1290"/>
      <c r="O11" s="1290"/>
      <c r="P11" s="1290"/>
      <c r="Q11" s="1290"/>
      <c r="R11" s="1290"/>
      <c r="S11" s="1290"/>
      <c r="T11" s="1291"/>
    </row>
    <row r="12" spans="1:20" ht="13.5" thickBot="1">
      <c r="A12" s="279"/>
      <c r="B12" s="280"/>
      <c r="C12" s="280"/>
      <c r="D12" s="280"/>
      <c r="E12" s="280"/>
      <c r="F12" s="280"/>
      <c r="G12" s="280"/>
      <c r="H12" s="280"/>
      <c r="I12" s="280"/>
      <c r="J12" s="280"/>
      <c r="K12" s="280"/>
      <c r="L12" s="280"/>
      <c r="M12" s="280"/>
      <c r="N12" s="280"/>
      <c r="O12" s="280"/>
      <c r="P12" s="280"/>
      <c r="Q12" s="280"/>
      <c r="R12" s="280"/>
      <c r="S12" s="280"/>
      <c r="T12" s="281"/>
    </row>
    <row r="13" spans="1:20" ht="13.5" thickBot="1">
      <c r="A13" s="1292" t="s">
        <v>16</v>
      </c>
      <c r="B13" s="1293"/>
      <c r="C13" s="1293"/>
      <c r="D13" s="1293"/>
      <c r="E13" s="1293"/>
      <c r="F13" s="1293"/>
      <c r="G13" s="1293"/>
      <c r="H13" s="1293"/>
      <c r="I13" s="1293"/>
      <c r="J13" s="1293"/>
      <c r="K13" s="1293"/>
      <c r="L13" s="1294"/>
      <c r="M13" s="1295" t="s">
        <v>1</v>
      </c>
      <c r="N13" s="1295"/>
      <c r="O13" s="1295"/>
      <c r="P13" s="1295"/>
      <c r="Q13" s="1295"/>
      <c r="R13" s="1295"/>
      <c r="S13" s="1295"/>
      <c r="T13" s="1296"/>
    </row>
    <row r="14" spans="1:20" ht="13.5" thickBot="1">
      <c r="A14" s="1298" t="s">
        <v>27</v>
      </c>
      <c r="B14" s="282" t="s">
        <v>253</v>
      </c>
      <c r="C14" s="282" t="s">
        <v>254</v>
      </c>
      <c r="D14" s="1298" t="s">
        <v>26</v>
      </c>
      <c r="E14" s="1300" t="s">
        <v>19</v>
      </c>
      <c r="F14" s="1302" t="s">
        <v>11</v>
      </c>
      <c r="G14" s="1303"/>
      <c r="H14" s="1303"/>
      <c r="I14" s="1304"/>
      <c r="J14" s="1305" t="s">
        <v>20</v>
      </c>
      <c r="K14" s="1305" t="s">
        <v>21</v>
      </c>
      <c r="L14" s="1305" t="s">
        <v>2</v>
      </c>
      <c r="M14" s="1309" t="s">
        <v>22</v>
      </c>
      <c r="N14" s="1311" t="s">
        <v>3</v>
      </c>
      <c r="O14" s="1312"/>
      <c r="P14" s="1313"/>
      <c r="Q14" s="1314" t="s">
        <v>157</v>
      </c>
      <c r="R14" s="1316" t="s">
        <v>5</v>
      </c>
      <c r="S14" s="283" t="s">
        <v>29</v>
      </c>
      <c r="T14" s="1307" t="s">
        <v>0</v>
      </c>
    </row>
    <row r="15" spans="1:20" ht="40.5" customHeight="1" thickBot="1">
      <c r="A15" s="1299"/>
      <c r="B15" s="284"/>
      <c r="C15" s="284"/>
      <c r="D15" s="1299"/>
      <c r="E15" s="1301"/>
      <c r="F15" s="285" t="s">
        <v>12</v>
      </c>
      <c r="G15" s="285" t="s">
        <v>13</v>
      </c>
      <c r="H15" s="285" t="s">
        <v>14</v>
      </c>
      <c r="I15" s="285" t="s">
        <v>15</v>
      </c>
      <c r="J15" s="1306"/>
      <c r="K15" s="1306"/>
      <c r="L15" s="1306"/>
      <c r="M15" s="1310"/>
      <c r="N15" s="298" t="s">
        <v>30</v>
      </c>
      <c r="O15" s="286" t="s">
        <v>28</v>
      </c>
      <c r="P15" s="287" t="s">
        <v>31</v>
      </c>
      <c r="Q15" s="1315"/>
      <c r="R15" s="1317"/>
      <c r="S15" s="288"/>
      <c r="T15" s="1308"/>
    </row>
    <row r="16" spans="1:20" ht="13.5" thickBot="1">
      <c r="A16" s="183"/>
      <c r="B16" s="183"/>
      <c r="C16" s="183"/>
      <c r="D16" s="302"/>
      <c r="E16" s="302"/>
      <c r="F16" s="183"/>
      <c r="G16" s="183"/>
      <c r="H16" s="183"/>
      <c r="I16" s="183"/>
      <c r="J16" s="183"/>
      <c r="K16" s="183"/>
      <c r="L16" s="289"/>
      <c r="M16" s="183"/>
      <c r="Q16" s="183"/>
      <c r="R16" s="183"/>
      <c r="S16" s="183"/>
      <c r="T16" s="183"/>
    </row>
    <row r="17" spans="1:20" ht="25.5" customHeight="1">
      <c r="A17" s="1223">
        <v>1</v>
      </c>
      <c r="B17" s="968" t="s">
        <v>258</v>
      </c>
      <c r="C17" s="968" t="s">
        <v>316</v>
      </c>
      <c r="D17" s="1557" t="s">
        <v>906</v>
      </c>
      <c r="E17" s="968" t="s">
        <v>70</v>
      </c>
      <c r="F17" s="1548">
        <v>8947</v>
      </c>
      <c r="G17" s="1549">
        <v>10711</v>
      </c>
      <c r="H17" s="1550"/>
      <c r="I17" s="1550"/>
      <c r="J17" s="968" t="s">
        <v>910</v>
      </c>
      <c r="K17" s="1524">
        <v>0</v>
      </c>
      <c r="L17" s="1524">
        <v>0</v>
      </c>
      <c r="M17" s="1548">
        <v>8947</v>
      </c>
      <c r="N17" s="1554">
        <f>F17+G17-2</f>
        <v>19656</v>
      </c>
      <c r="O17" s="1096">
        <f>IF(M17&lt;1,(AVERAGE(F17:I17)/M17),SUM(F17:I17)/M17)</f>
        <v>2.1971610595730411</v>
      </c>
      <c r="P17" s="962" t="str">
        <f>IF(O17&lt;=V$23,"T",IF(O17&lt;$Y$23,"R",IF(O17&gt;=$Y$23,"P")))</f>
        <v>P</v>
      </c>
      <c r="Q17" s="1546"/>
      <c r="R17" s="1551" t="s">
        <v>77</v>
      </c>
      <c r="S17" s="1553" t="s">
        <v>916</v>
      </c>
      <c r="T17" s="551"/>
    </row>
    <row r="18" spans="1:20" ht="27.75" customHeight="1">
      <c r="A18" s="1224"/>
      <c r="B18" s="969"/>
      <c r="C18" s="969"/>
      <c r="D18" s="1545"/>
      <c r="E18" s="969"/>
      <c r="F18" s="1343"/>
      <c r="G18" s="1337"/>
      <c r="H18" s="1337"/>
      <c r="I18" s="1337"/>
      <c r="J18" s="969"/>
      <c r="K18" s="1525"/>
      <c r="L18" s="1525"/>
      <c r="M18" s="1343"/>
      <c r="N18" s="1332"/>
      <c r="O18" s="1097"/>
      <c r="P18" s="946"/>
      <c r="Q18" s="1421"/>
      <c r="R18" s="1552"/>
      <c r="S18" s="1544"/>
      <c r="T18" s="554"/>
    </row>
    <row r="19" spans="1:20" ht="119.25" customHeight="1">
      <c r="A19" s="1224"/>
      <c r="B19" s="969"/>
      <c r="C19" s="969"/>
      <c r="D19" s="1545"/>
      <c r="E19" s="324" t="s">
        <v>907</v>
      </c>
      <c r="F19" s="558">
        <v>7875</v>
      </c>
      <c r="G19" s="828">
        <v>9815</v>
      </c>
      <c r="H19" s="489"/>
      <c r="I19" s="318"/>
      <c r="J19" s="316" t="s">
        <v>911</v>
      </c>
      <c r="K19" s="524"/>
      <c r="L19" s="524">
        <v>0</v>
      </c>
      <c r="M19" s="499">
        <v>7.85</v>
      </c>
      <c r="N19" s="319">
        <f>IF(M19&lt;1,M19-AVERAGE(F19:I19),M19-(SUM(F19:I19)))</f>
        <v>-17682.150000000001</v>
      </c>
      <c r="O19" s="320">
        <f>IF(M19&lt;1,(AVERAGE(F19:I19)/M19),SUM(F19:I19)/M19)</f>
        <v>2253.503184713376</v>
      </c>
      <c r="P19" s="477" t="str">
        <f>IF(O19&lt;=V$23,"T",IF(O19&lt;$Y$23,"R",IF(O19&gt;=$Y$23,"P")))</f>
        <v>P</v>
      </c>
      <c r="Q19" s="352"/>
      <c r="R19" s="556" t="s">
        <v>78</v>
      </c>
      <c r="S19" s="553" t="s">
        <v>917</v>
      </c>
      <c r="T19" s="557" t="s">
        <v>79</v>
      </c>
    </row>
    <row r="20" spans="1:20" ht="32.25" customHeight="1">
      <c r="A20" s="1224">
        <v>2</v>
      </c>
      <c r="B20" s="969" t="s">
        <v>266</v>
      </c>
      <c r="C20" s="969" t="s">
        <v>334</v>
      </c>
      <c r="D20" s="1545"/>
      <c r="E20" s="969" t="s">
        <v>74</v>
      </c>
      <c r="F20" s="1556">
        <v>189</v>
      </c>
      <c r="G20" s="1556">
        <v>211</v>
      </c>
      <c r="H20" s="945"/>
      <c r="I20" s="1343"/>
      <c r="J20" s="1545" t="s">
        <v>912</v>
      </c>
      <c r="K20" s="1525">
        <v>0</v>
      </c>
      <c r="L20" s="1525">
        <v>0</v>
      </c>
      <c r="M20" s="945">
        <v>1.89</v>
      </c>
      <c r="N20" s="949">
        <v>0</v>
      </c>
      <c r="O20" s="1097">
        <v>1</v>
      </c>
      <c r="P20" s="946" t="str">
        <f>IF(O20&lt;=V$23,"T",IF(O20&lt;$Y$23,"R",IF(O20&gt;=$Y$23,"P")))</f>
        <v>P</v>
      </c>
      <c r="Q20" s="352"/>
      <c r="R20" s="556"/>
      <c r="S20" s="1544" t="s">
        <v>918</v>
      </c>
      <c r="T20" s="557"/>
    </row>
    <row r="21" spans="1:20" ht="12.75" customHeight="1">
      <c r="A21" s="1224"/>
      <c r="B21" s="969"/>
      <c r="C21" s="969"/>
      <c r="D21" s="1545"/>
      <c r="E21" s="969"/>
      <c r="F21" s="1556"/>
      <c r="G21" s="1556"/>
      <c r="H21" s="945"/>
      <c r="I21" s="1343"/>
      <c r="J21" s="1545"/>
      <c r="K21" s="1525"/>
      <c r="L21" s="1525"/>
      <c r="M21" s="1343"/>
      <c r="N21" s="1332"/>
      <c r="O21" s="1097"/>
      <c r="P21" s="946"/>
      <c r="Q21" s="1421"/>
      <c r="R21" s="1552" t="s">
        <v>80</v>
      </c>
      <c r="S21" s="1544"/>
      <c r="T21" s="1543" t="s">
        <v>81</v>
      </c>
    </row>
    <row r="22" spans="1:20">
      <c r="A22" s="1224"/>
      <c r="B22" s="969"/>
      <c r="C22" s="969"/>
      <c r="D22" s="1545"/>
      <c r="E22" s="969"/>
      <c r="F22" s="1556"/>
      <c r="G22" s="1556"/>
      <c r="H22" s="945"/>
      <c r="I22" s="1343"/>
      <c r="J22" s="1545"/>
      <c r="K22" s="1525"/>
      <c r="L22" s="1525"/>
      <c r="M22" s="1343"/>
      <c r="N22" s="1332"/>
      <c r="O22" s="1097"/>
      <c r="P22" s="946"/>
      <c r="Q22" s="1421"/>
      <c r="R22" s="1552"/>
      <c r="S22" s="1544"/>
      <c r="T22" s="1543"/>
    </row>
    <row r="23" spans="1:20" ht="42.75" customHeight="1">
      <c r="A23" s="1224">
        <v>3</v>
      </c>
      <c r="B23" s="969" t="s">
        <v>266</v>
      </c>
      <c r="C23" s="969" t="s">
        <v>334</v>
      </c>
      <c r="D23" s="1545"/>
      <c r="E23" s="969" t="s">
        <v>908</v>
      </c>
      <c r="F23" s="1529">
        <v>0.25</v>
      </c>
      <c r="G23" s="1529">
        <v>0.25</v>
      </c>
      <c r="H23" s="1555"/>
      <c r="I23" s="1529"/>
      <c r="J23" s="317" t="s">
        <v>913</v>
      </c>
      <c r="K23" s="1525">
        <v>0</v>
      </c>
      <c r="L23" s="1525">
        <v>0</v>
      </c>
      <c r="M23" s="1555">
        <v>25</v>
      </c>
      <c r="N23" s="1332">
        <f>IF(M23&lt;1,M23-AVERAGE(F23:I23),M23-(SUM(F23:I23)))</f>
        <v>24.5</v>
      </c>
      <c r="O23" s="1097">
        <f>IF(M23&lt;1,(AVERAGE(F23:I23)/M23),SUM(F23:I23)/M23)</f>
        <v>0.02</v>
      </c>
      <c r="P23" s="946" t="str">
        <f>IF(O23&lt;=V$23,"T",IF(O23&lt;$Y$23,"R",IF(O23&gt;=$Y$23,"P")))</f>
        <v>P</v>
      </c>
      <c r="Q23" s="322"/>
      <c r="R23" s="552" t="s">
        <v>71</v>
      </c>
      <c r="S23" s="553" t="s">
        <v>919</v>
      </c>
      <c r="T23" s="1543" t="s">
        <v>72</v>
      </c>
    </row>
    <row r="24" spans="1:20" ht="91.5" customHeight="1">
      <c r="A24" s="1224"/>
      <c r="B24" s="969"/>
      <c r="C24" s="969"/>
      <c r="D24" s="1545"/>
      <c r="E24" s="969"/>
      <c r="F24" s="1529"/>
      <c r="G24" s="1529"/>
      <c r="H24" s="1337"/>
      <c r="I24" s="1529"/>
      <c r="J24" s="317" t="s">
        <v>914</v>
      </c>
      <c r="K24" s="1525"/>
      <c r="L24" s="1525"/>
      <c r="M24" s="1555"/>
      <c r="N24" s="1332"/>
      <c r="O24" s="1097"/>
      <c r="P24" s="946"/>
      <c r="Q24" s="322"/>
      <c r="R24" s="552" t="s">
        <v>73</v>
      </c>
      <c r="S24" s="316"/>
      <c r="T24" s="1547"/>
    </row>
    <row r="25" spans="1:20" ht="51.75" customHeight="1" thickBot="1">
      <c r="A25" s="1225"/>
      <c r="B25" s="1077"/>
      <c r="C25" s="1077"/>
      <c r="D25" s="1558"/>
      <c r="E25" s="355" t="s">
        <v>909</v>
      </c>
      <c r="F25" s="647">
        <v>0.25</v>
      </c>
      <c r="G25" s="502">
        <v>0.5</v>
      </c>
      <c r="H25" s="501"/>
      <c r="I25" s="501"/>
      <c r="J25" s="348" t="s">
        <v>915</v>
      </c>
      <c r="K25" s="560">
        <v>0</v>
      </c>
      <c r="L25" s="560">
        <v>0</v>
      </c>
      <c r="M25" s="559">
        <v>25</v>
      </c>
      <c r="N25" s="353">
        <f>IF(M25&lt;1,M25-AVERAGE(F25:I25),M25-(SUM(F25:I25)))</f>
        <v>24.25</v>
      </c>
      <c r="O25" s="356">
        <v>1</v>
      </c>
      <c r="P25" s="481" t="str">
        <f>IF(O25&lt;=V$23,"T",IF(O25&lt;$Y$23,"R",IF(O25&gt;=$Y$23,"P")))</f>
        <v>P</v>
      </c>
      <c r="Q25" s="494"/>
      <c r="R25" s="561" t="s">
        <v>75</v>
      </c>
      <c r="S25" s="355" t="s">
        <v>920</v>
      </c>
      <c r="T25" s="562" t="s">
        <v>76</v>
      </c>
    </row>
    <row r="26" spans="1:20">
      <c r="A26" s="292" t="s">
        <v>24</v>
      </c>
      <c r="B26" s="292"/>
      <c r="C26" s="292"/>
      <c r="D26" s="292"/>
      <c r="E26" s="183"/>
      <c r="F26" s="249"/>
      <c r="G26" s="183"/>
      <c r="H26" s="183"/>
      <c r="I26" s="183"/>
      <c r="J26" s="183"/>
      <c r="K26" s="183"/>
      <c r="L26" s="183"/>
      <c r="M26" s="183"/>
      <c r="N26" s="183"/>
      <c r="O26" s="183"/>
      <c r="P26" s="183"/>
      <c r="Q26" s="183"/>
      <c r="R26" s="183"/>
      <c r="S26" s="183"/>
      <c r="T26" s="183"/>
    </row>
    <row r="27" spans="1:20">
      <c r="A27" s="183"/>
      <c r="B27" s="183"/>
      <c r="C27" s="183"/>
      <c r="D27" s="183"/>
      <c r="E27" s="183"/>
      <c r="F27" s="183"/>
      <c r="G27" s="183"/>
      <c r="H27" s="183"/>
      <c r="I27" s="183"/>
      <c r="J27" s="183"/>
      <c r="K27" s="183"/>
      <c r="L27" s="183"/>
      <c r="M27" s="183"/>
      <c r="N27" s="183"/>
      <c r="O27" s="183"/>
      <c r="P27" s="183"/>
      <c r="Q27" s="183"/>
      <c r="R27" s="183"/>
      <c r="S27" s="183"/>
      <c r="T27" s="183"/>
    </row>
    <row r="28" spans="1:20">
      <c r="A28" s="185"/>
      <c r="B28" s="186"/>
      <c r="C28" s="186"/>
      <c r="D28" s="186"/>
      <c r="E28" s="186"/>
      <c r="F28" s="182"/>
      <c r="G28" s="186"/>
      <c r="H28" s="186"/>
      <c r="I28" s="186"/>
      <c r="J28" s="186"/>
      <c r="K28" s="186"/>
      <c r="L28" s="186"/>
      <c r="M28" s="186"/>
      <c r="N28" s="187"/>
      <c r="O28" s="187"/>
      <c r="P28" s="187"/>
      <c r="Q28" s="186"/>
      <c r="R28" s="186"/>
      <c r="S28" s="186"/>
      <c r="T28" s="188"/>
    </row>
    <row r="29" spans="1:20">
      <c r="A29" s="185"/>
      <c r="B29" s="186"/>
      <c r="C29" s="186"/>
      <c r="D29" s="186"/>
      <c r="E29" s="186"/>
      <c r="F29" s="186"/>
      <c r="G29" s="186"/>
      <c r="H29" s="186"/>
      <c r="I29" s="186"/>
      <c r="J29" s="186"/>
      <c r="K29" s="186"/>
      <c r="L29" s="186"/>
      <c r="M29" s="186"/>
      <c r="N29" s="187"/>
      <c r="O29" s="187"/>
      <c r="P29" s="187"/>
      <c r="Q29" s="186"/>
      <c r="R29" s="186"/>
      <c r="S29" s="186"/>
      <c r="T29" s="188"/>
    </row>
    <row r="30" spans="1:20">
      <c r="A30" s="185"/>
      <c r="B30" s="186"/>
      <c r="C30" s="186"/>
      <c r="D30" s="186"/>
      <c r="E30" s="186"/>
      <c r="F30" s="186"/>
      <c r="G30" s="186"/>
      <c r="H30" s="186"/>
      <c r="I30" s="186"/>
      <c r="J30" s="186"/>
      <c r="K30" s="186"/>
      <c r="L30" s="186"/>
      <c r="M30" s="186"/>
      <c r="N30" s="187"/>
      <c r="O30" s="187"/>
      <c r="P30" s="187"/>
      <c r="Q30" s="186"/>
      <c r="R30" s="186"/>
      <c r="S30" s="186"/>
      <c r="T30" s="188"/>
    </row>
    <row r="31" spans="1:20">
      <c r="A31" s="185"/>
      <c r="B31" s="186"/>
      <c r="C31" s="186"/>
      <c r="D31" s="186"/>
      <c r="E31" s="186"/>
      <c r="F31" s="186"/>
      <c r="G31" s="186"/>
      <c r="H31" s="186"/>
      <c r="I31" s="186"/>
      <c r="J31" s="186"/>
      <c r="K31" s="186"/>
      <c r="L31" s="186"/>
      <c r="M31" s="186"/>
      <c r="N31" s="187"/>
      <c r="O31" s="187"/>
      <c r="P31" s="187"/>
      <c r="Q31" s="186"/>
      <c r="R31" s="186"/>
      <c r="S31" s="186"/>
      <c r="T31" s="188"/>
    </row>
    <row r="32" spans="1:20">
      <c r="A32" s="185"/>
      <c r="B32" s="186"/>
      <c r="C32" s="186"/>
      <c r="D32" s="186"/>
      <c r="E32" s="186"/>
      <c r="F32" s="186"/>
      <c r="G32" s="186"/>
      <c r="H32" s="186"/>
      <c r="I32" s="186"/>
      <c r="J32" s="186"/>
      <c r="K32" s="186"/>
      <c r="L32" s="186"/>
      <c r="M32" s="186"/>
      <c r="N32" s="187"/>
      <c r="O32" s="187"/>
      <c r="P32" s="187"/>
      <c r="Q32" s="186"/>
      <c r="R32" s="186"/>
      <c r="S32" s="186"/>
      <c r="T32" s="188"/>
    </row>
    <row r="33" spans="1:20">
      <c r="A33" s="185"/>
      <c r="B33" s="186"/>
      <c r="C33" s="186"/>
      <c r="D33" s="186"/>
      <c r="E33" s="186"/>
      <c r="F33" s="186"/>
      <c r="G33" s="186"/>
      <c r="H33" s="186"/>
      <c r="I33" s="186"/>
      <c r="J33" s="186"/>
      <c r="K33" s="186"/>
      <c r="L33" s="186"/>
      <c r="M33" s="186"/>
      <c r="N33" s="187"/>
      <c r="O33" s="187"/>
      <c r="P33" s="187"/>
      <c r="Q33" s="186"/>
      <c r="R33" s="186"/>
      <c r="S33" s="186"/>
      <c r="T33" s="188"/>
    </row>
    <row r="34" spans="1:20">
      <c r="A34" s="185"/>
      <c r="B34" s="186"/>
      <c r="C34" s="186"/>
      <c r="D34" s="186"/>
      <c r="E34" s="186"/>
      <c r="F34" s="186"/>
      <c r="G34" s="186"/>
      <c r="H34" s="186"/>
      <c r="I34" s="186"/>
      <c r="J34" s="186"/>
      <c r="K34" s="186"/>
      <c r="L34" s="186"/>
      <c r="M34" s="186"/>
      <c r="N34" s="187"/>
      <c r="O34" s="187"/>
      <c r="P34" s="187"/>
      <c r="Q34" s="186"/>
      <c r="R34" s="186"/>
      <c r="S34" s="186"/>
      <c r="T34" s="188"/>
    </row>
    <row r="35" spans="1:20">
      <c r="A35" s="185"/>
      <c r="B35" s="186"/>
      <c r="C35" s="186"/>
      <c r="D35" s="186"/>
      <c r="E35" s="186"/>
      <c r="F35" s="186"/>
      <c r="G35" s="186"/>
      <c r="H35" s="186"/>
      <c r="I35" s="186"/>
      <c r="J35" s="186"/>
      <c r="K35" s="186"/>
      <c r="L35" s="186"/>
      <c r="M35" s="186"/>
      <c r="N35" s="187"/>
      <c r="O35" s="187"/>
      <c r="P35" s="187"/>
      <c r="Q35" s="186"/>
      <c r="R35" s="186"/>
      <c r="S35" s="186"/>
      <c r="T35" s="188"/>
    </row>
    <row r="36" spans="1:20">
      <c r="A36" s="185"/>
      <c r="B36" s="186"/>
      <c r="C36" s="186"/>
      <c r="D36" s="186"/>
      <c r="E36" s="186"/>
      <c r="F36" s="186"/>
      <c r="G36" s="186"/>
      <c r="H36" s="186"/>
      <c r="I36" s="186"/>
      <c r="J36" s="186"/>
      <c r="K36" s="186"/>
      <c r="L36" s="186"/>
      <c r="M36" s="186"/>
      <c r="N36" s="187"/>
      <c r="O36" s="187"/>
      <c r="P36" s="187"/>
      <c r="Q36" s="186"/>
      <c r="R36" s="186"/>
      <c r="S36" s="186"/>
      <c r="T36" s="188"/>
    </row>
    <row r="37" spans="1:20">
      <c r="A37" s="185"/>
      <c r="B37" s="186"/>
      <c r="C37" s="186"/>
      <c r="D37" s="186"/>
      <c r="E37" s="186"/>
      <c r="F37" s="186"/>
      <c r="G37" s="186"/>
      <c r="H37" s="186"/>
      <c r="I37" s="186"/>
      <c r="J37" s="186"/>
      <c r="K37" s="186"/>
      <c r="L37" s="186"/>
      <c r="M37" s="186"/>
      <c r="N37" s="187"/>
      <c r="O37" s="187"/>
      <c r="P37" s="187"/>
      <c r="Q37" s="186"/>
      <c r="R37" s="186"/>
      <c r="S37" s="186"/>
      <c r="T37" s="188"/>
    </row>
    <row r="38" spans="1:20">
      <c r="A38" s="185"/>
      <c r="B38" s="186"/>
      <c r="C38" s="186"/>
      <c r="D38" s="186"/>
      <c r="E38" s="186"/>
      <c r="F38" s="186"/>
      <c r="G38" s="186"/>
      <c r="H38" s="186"/>
      <c r="I38" s="186"/>
      <c r="J38" s="186"/>
      <c r="K38" s="186"/>
      <c r="L38" s="186"/>
      <c r="M38" s="186"/>
      <c r="N38" s="303"/>
      <c r="O38" s="303"/>
      <c r="P38" s="303"/>
      <c r="Q38" s="186"/>
      <c r="R38" s="186"/>
      <c r="S38" s="186"/>
      <c r="T38" s="188"/>
    </row>
  </sheetData>
  <mergeCells count="82">
    <mergeCell ref="E17:E18"/>
    <mergeCell ref="E20:E22"/>
    <mergeCell ref="E23:E24"/>
    <mergeCell ref="A23:A25"/>
    <mergeCell ref="I20:I22"/>
    <mergeCell ref="B23:B25"/>
    <mergeCell ref="C23:C25"/>
    <mergeCell ref="D17:D25"/>
    <mergeCell ref="N23:N24"/>
    <mergeCell ref="L20:L22"/>
    <mergeCell ref="F23:F24"/>
    <mergeCell ref="F20:F22"/>
    <mergeCell ref="G20:G22"/>
    <mergeCell ref="H20:H22"/>
    <mergeCell ref="M23:M24"/>
    <mergeCell ref="L23:L24"/>
    <mergeCell ref="G23:G24"/>
    <mergeCell ref="T23:T24"/>
    <mergeCell ref="F17:F18"/>
    <mergeCell ref="G17:G18"/>
    <mergeCell ref="H17:H18"/>
    <mergeCell ref="I17:I18"/>
    <mergeCell ref="P17:P18"/>
    <mergeCell ref="R17:R18"/>
    <mergeCell ref="S17:S18"/>
    <mergeCell ref="M17:M18"/>
    <mergeCell ref="N17:N18"/>
    <mergeCell ref="R21:R22"/>
    <mergeCell ref="O23:O24"/>
    <mergeCell ref="P23:P24"/>
    <mergeCell ref="K23:K24"/>
    <mergeCell ref="H23:H24"/>
    <mergeCell ref="I23:I24"/>
    <mergeCell ref="A14:A15"/>
    <mergeCell ref="D14:D15"/>
    <mergeCell ref="Q17:Q18"/>
    <mergeCell ref="Q21:Q22"/>
    <mergeCell ref="O17:O18"/>
    <mergeCell ref="A17:A19"/>
    <mergeCell ref="A20:A22"/>
    <mergeCell ref="C20:C22"/>
    <mergeCell ref="B20:B22"/>
    <mergeCell ref="B17:B19"/>
    <mergeCell ref="C17:C19"/>
    <mergeCell ref="E14:E15"/>
    <mergeCell ref="F14:I14"/>
    <mergeCell ref="L14:L15"/>
    <mergeCell ref="K17:K18"/>
    <mergeCell ref="L17:L18"/>
    <mergeCell ref="A6:E6"/>
    <mergeCell ref="F6:M6"/>
    <mergeCell ref="A7:E7"/>
    <mergeCell ref="F7:M7"/>
    <mergeCell ref="A8:E8"/>
    <mergeCell ref="F8:M8"/>
    <mergeCell ref="A9:E9"/>
    <mergeCell ref="F9:M9"/>
    <mergeCell ref="A11:T11"/>
    <mergeCell ref="A13:L13"/>
    <mergeCell ref="M13:T13"/>
    <mergeCell ref="A2:E4"/>
    <mergeCell ref="F2:M2"/>
    <mergeCell ref="N2:T2"/>
    <mergeCell ref="F3:M4"/>
    <mergeCell ref="N3:T3"/>
    <mergeCell ref="N4:T4"/>
    <mergeCell ref="Q14:Q15"/>
    <mergeCell ref="M20:M22"/>
    <mergeCell ref="N20:N22"/>
    <mergeCell ref="T21:T22"/>
    <mergeCell ref="J17:J18"/>
    <mergeCell ref="T14:T15"/>
    <mergeCell ref="K14:K15"/>
    <mergeCell ref="R14:R15"/>
    <mergeCell ref="M14:M15"/>
    <mergeCell ref="N14:P14"/>
    <mergeCell ref="O20:O22"/>
    <mergeCell ref="P20:P22"/>
    <mergeCell ref="J14:J15"/>
    <mergeCell ref="S20:S22"/>
    <mergeCell ref="J20:J22"/>
    <mergeCell ref="K20:K22"/>
  </mergeCells>
  <conditionalFormatting sqref="P17 P19:P20 P23">
    <cfRule type="containsText" dxfId="83" priority="5" stopIfTrue="1" operator="containsText" text="P">
      <formula>NOT(ISERROR(SEARCH("P",P17)))</formula>
    </cfRule>
    <cfRule type="containsText" dxfId="82" priority="6" stopIfTrue="1" operator="containsText" text="R">
      <formula>NOT(ISERROR(SEARCH("R",P17)))</formula>
    </cfRule>
    <cfRule type="containsText" dxfId="81" priority="7" operator="containsText" text="T">
      <formula>NOT(ISERROR(SEARCH("T",P17)))</formula>
    </cfRule>
  </conditionalFormatting>
  <conditionalFormatting sqref="P23 P25 P17 P19:P20">
    <cfRule type="iconSet" priority="8">
      <iconSet iconSet="3Symbols2">
        <cfvo type="percent" val="0"/>
        <cfvo type="percent" val="0.74"/>
        <cfvo type="percent" val="0.85"/>
      </iconSet>
    </cfRule>
  </conditionalFormatting>
  <conditionalFormatting sqref="P25">
    <cfRule type="containsText" dxfId="80" priority="1" stopIfTrue="1" operator="containsText" text="P">
      <formula>NOT(ISERROR(SEARCH("P",P25)))</formula>
    </cfRule>
    <cfRule type="containsText" dxfId="79" priority="2" stopIfTrue="1" operator="containsText" text="R">
      <formula>NOT(ISERROR(SEARCH("R",P25)))</formula>
    </cfRule>
    <cfRule type="containsText" dxfId="78" priority="3" operator="containsText" text="T">
      <formula>NOT(ISERROR(SEARCH("T",P25)))</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9"/>
  <sheetViews>
    <sheetView topLeftCell="A6" zoomScale="77" zoomScaleNormal="77" workbookViewId="0">
      <selection activeCell="E45" sqref="E45"/>
    </sheetView>
  </sheetViews>
  <sheetFormatPr defaultColWidth="39.140625" defaultRowHeight="15"/>
  <cols>
    <col min="1" max="1" width="4.28515625" style="173" customWidth="1"/>
    <col min="2" max="2" width="23.42578125" customWidth="1"/>
    <col min="3" max="3" width="20.7109375" customWidth="1"/>
    <col min="4" max="4" width="65.140625" customWidth="1"/>
    <col min="5" max="5" width="48.28515625" customWidth="1"/>
    <col min="6" max="6" width="8" customWidth="1"/>
    <col min="7" max="7" width="9.28515625" customWidth="1"/>
    <col min="8" max="8" width="7.140625" customWidth="1"/>
    <col min="9" max="9" width="8" customWidth="1"/>
    <col min="10" max="10" width="43.7109375" customWidth="1"/>
    <col min="11" max="11" width="18.28515625" customWidth="1"/>
    <col min="12" max="12" width="19.85546875" customWidth="1"/>
    <col min="13" max="13" width="9.42578125" customWidth="1"/>
    <col min="14" max="14" width="16" customWidth="1"/>
    <col min="15" max="15" width="8.85546875" customWidth="1"/>
    <col min="16" max="16" width="12.7109375" customWidth="1"/>
    <col min="17" max="17" width="27.85546875" customWidth="1"/>
    <col min="18" max="18" width="19.42578125" customWidth="1"/>
    <col min="19" max="19" width="30.28515625" customWidth="1"/>
    <col min="20" max="20" width="32.42578125" customWidth="1"/>
  </cols>
  <sheetData>
    <row r="1" spans="1:20" ht="15.75" thickBot="1"/>
    <row r="2" spans="1:20" ht="15.75" thickBot="1">
      <c r="A2" s="1150"/>
      <c r="B2" s="1151"/>
      <c r="C2" s="1151"/>
      <c r="D2" s="1151"/>
      <c r="E2" s="1152"/>
      <c r="F2" s="1228" t="s">
        <v>18</v>
      </c>
      <c r="G2" s="1229"/>
      <c r="H2" s="1229"/>
      <c r="I2" s="1229"/>
      <c r="J2" s="1229"/>
      <c r="K2" s="1229"/>
      <c r="L2" s="1229"/>
      <c r="M2" s="1230"/>
      <c r="N2" s="1231" t="s">
        <v>489</v>
      </c>
      <c r="O2" s="1232"/>
      <c r="P2" s="1232"/>
      <c r="Q2" s="1232"/>
      <c r="R2" s="1232"/>
      <c r="S2" s="1232"/>
      <c r="T2" s="1233"/>
    </row>
    <row r="3" spans="1:20" ht="16.5" customHeight="1" thickBot="1">
      <c r="A3" s="1153"/>
      <c r="B3" s="1154"/>
      <c r="C3" s="1154"/>
      <c r="D3" s="1154"/>
      <c r="E3" s="1155"/>
      <c r="F3" s="1234" t="s">
        <v>17</v>
      </c>
      <c r="G3" s="1235"/>
      <c r="H3" s="1235"/>
      <c r="I3" s="1235"/>
      <c r="J3" s="1235"/>
      <c r="K3" s="1235"/>
      <c r="L3" s="1235"/>
      <c r="M3" s="1236"/>
      <c r="N3" s="1240" t="s">
        <v>23</v>
      </c>
      <c r="O3" s="1241"/>
      <c r="P3" s="1241"/>
      <c r="Q3" s="1241"/>
      <c r="R3" s="1241"/>
      <c r="S3" s="1241"/>
      <c r="T3" s="1242"/>
    </row>
    <row r="4" spans="1:20" ht="15.75" thickBot="1">
      <c r="A4" s="1156"/>
      <c r="B4" s="1157"/>
      <c r="C4" s="1157"/>
      <c r="D4" s="1157"/>
      <c r="E4" s="1158"/>
      <c r="F4" s="1237"/>
      <c r="G4" s="1238"/>
      <c r="H4" s="1238"/>
      <c r="I4" s="1238"/>
      <c r="J4" s="1238"/>
      <c r="K4" s="1238"/>
      <c r="L4" s="1238"/>
      <c r="M4" s="1239"/>
      <c r="N4" s="1243" t="s">
        <v>8</v>
      </c>
      <c r="O4" s="1244"/>
      <c r="P4" s="1244"/>
      <c r="Q4" s="1244"/>
      <c r="R4" s="1244"/>
      <c r="S4" s="1244"/>
      <c r="T4" s="1245"/>
    </row>
    <row r="5" spans="1:20" ht="15.75" thickBot="1">
      <c r="A5" s="174"/>
      <c r="B5" s="121"/>
      <c r="C5" s="121"/>
      <c r="D5" s="121"/>
      <c r="E5" s="121"/>
      <c r="F5" s="121"/>
      <c r="G5" s="121"/>
      <c r="H5" s="121"/>
      <c r="I5" s="121"/>
      <c r="J5" s="122"/>
      <c r="K5" s="122"/>
      <c r="L5" s="175"/>
      <c r="M5" s="175"/>
      <c r="N5" s="175"/>
      <c r="O5" s="175"/>
      <c r="P5" s="175"/>
      <c r="Q5" s="175"/>
      <c r="R5" s="175"/>
      <c r="S5" s="175"/>
      <c r="T5" s="175"/>
    </row>
    <row r="6" spans="1:20" ht="15.75" thickBot="1">
      <c r="A6" s="1372" t="s">
        <v>82</v>
      </c>
      <c r="B6" s="1373"/>
      <c r="C6" s="1373"/>
      <c r="D6" s="1373"/>
      <c r="E6" s="1374"/>
      <c r="F6" s="994" t="s">
        <v>83</v>
      </c>
      <c r="G6" s="994"/>
      <c r="H6" s="994"/>
      <c r="I6" s="994"/>
      <c r="J6" s="994"/>
      <c r="K6" s="994"/>
      <c r="L6" s="994"/>
      <c r="M6" s="995"/>
      <c r="N6" s="175"/>
      <c r="O6" s="175"/>
      <c r="P6" s="175"/>
      <c r="Q6" s="175"/>
      <c r="R6" s="175"/>
      <c r="S6" s="175"/>
      <c r="T6" s="175"/>
    </row>
    <row r="7" spans="1:20">
      <c r="A7" s="1592" t="s">
        <v>25</v>
      </c>
      <c r="B7" s="1592"/>
      <c r="C7" s="1592"/>
      <c r="D7" s="1592"/>
      <c r="E7" s="1592"/>
      <c r="F7" s="993">
        <v>2024</v>
      </c>
      <c r="G7" s="994"/>
      <c r="H7" s="994"/>
      <c r="I7" s="994"/>
      <c r="J7" s="994"/>
      <c r="K7" s="994"/>
      <c r="L7" s="994"/>
      <c r="M7" s="995"/>
      <c r="N7" s="175"/>
      <c r="O7" s="175"/>
      <c r="P7" s="175"/>
      <c r="Q7" s="175"/>
      <c r="R7" s="175"/>
      <c r="S7" s="175"/>
      <c r="T7" s="175"/>
    </row>
    <row r="8" spans="1:20">
      <c r="A8" s="1137" t="s">
        <v>6</v>
      </c>
      <c r="B8" s="1137"/>
      <c r="C8" s="1137"/>
      <c r="D8" s="1137"/>
      <c r="E8" s="1137"/>
      <c r="F8" s="993" t="s">
        <v>551</v>
      </c>
      <c r="G8" s="994"/>
      <c r="H8" s="994"/>
      <c r="I8" s="994"/>
      <c r="J8" s="994"/>
      <c r="K8" s="994"/>
      <c r="L8" s="994"/>
      <c r="M8" s="995"/>
      <c r="N8" s="175"/>
      <c r="O8" s="175"/>
      <c r="P8" s="175"/>
      <c r="Q8" s="175"/>
      <c r="R8" s="175"/>
      <c r="S8" s="175"/>
      <c r="T8" s="175"/>
    </row>
    <row r="9" spans="1:20">
      <c r="A9" s="1137" t="s">
        <v>7</v>
      </c>
      <c r="B9" s="1137"/>
      <c r="C9" s="1137"/>
      <c r="D9" s="1137"/>
      <c r="E9" s="1137"/>
      <c r="F9" s="993" t="s">
        <v>1151</v>
      </c>
      <c r="G9" s="994"/>
      <c r="H9" s="994"/>
      <c r="I9" s="994"/>
      <c r="J9" s="994"/>
      <c r="K9" s="994"/>
      <c r="L9" s="994"/>
      <c r="M9" s="995"/>
      <c r="N9" s="175"/>
      <c r="O9" s="175"/>
      <c r="P9" s="175"/>
      <c r="Q9" s="175"/>
      <c r="R9" s="175"/>
      <c r="S9" s="175"/>
      <c r="T9" s="175"/>
    </row>
    <row r="10" spans="1:20" ht="15.75" thickBot="1">
      <c r="A10" s="124"/>
      <c r="B10" s="124"/>
      <c r="C10" s="124"/>
      <c r="D10" s="124"/>
      <c r="E10" s="124"/>
      <c r="F10" s="124"/>
      <c r="G10" s="124"/>
      <c r="H10" s="124"/>
      <c r="I10" s="124"/>
      <c r="J10" s="122"/>
      <c r="K10" s="122"/>
      <c r="L10" s="122"/>
      <c r="M10" s="122"/>
      <c r="N10" s="175"/>
      <c r="O10" s="175"/>
      <c r="P10" s="175"/>
      <c r="Q10" s="175"/>
      <c r="R10" s="175"/>
      <c r="S10" s="175"/>
      <c r="T10" s="175"/>
    </row>
    <row r="11" spans="1:20" ht="15.75" thickBot="1">
      <c r="A11" s="1246" t="s">
        <v>9</v>
      </c>
      <c r="B11" s="1247"/>
      <c r="C11" s="1247"/>
      <c r="D11" s="1247"/>
      <c r="E11" s="1247"/>
      <c r="F11" s="1247"/>
      <c r="G11" s="1247"/>
      <c r="H11" s="1247"/>
      <c r="I11" s="1247"/>
      <c r="J11" s="1247"/>
      <c r="K11" s="1247"/>
      <c r="L11" s="1247"/>
      <c r="M11" s="1247"/>
      <c r="N11" s="1247"/>
      <c r="O11" s="1247"/>
      <c r="P11" s="1247"/>
      <c r="Q11" s="1247"/>
      <c r="R11" s="1247"/>
      <c r="S11" s="1247"/>
      <c r="T11" s="1248"/>
    </row>
    <row r="12" spans="1:20" ht="15.75" thickBot="1">
      <c r="A12" s="176"/>
      <c r="B12" s="177"/>
      <c r="C12" s="177"/>
      <c r="D12" s="179"/>
      <c r="E12" s="177"/>
      <c r="F12" s="177"/>
      <c r="G12" s="177"/>
      <c r="H12" s="177"/>
      <c r="I12" s="177"/>
      <c r="J12" s="177"/>
      <c r="K12" s="177"/>
      <c r="L12" s="177"/>
      <c r="M12" s="177"/>
      <c r="N12" s="177"/>
      <c r="O12" s="177"/>
      <c r="P12" s="177"/>
      <c r="Q12" s="177"/>
      <c r="R12" s="177"/>
      <c r="S12" s="177"/>
      <c r="T12" s="178"/>
    </row>
    <row r="13" spans="1:20" ht="15.75" thickBot="1">
      <c r="A13" s="1249" t="s">
        <v>16</v>
      </c>
      <c r="B13" s="1250"/>
      <c r="C13" s="1250"/>
      <c r="D13" s="1250"/>
      <c r="E13" s="1250"/>
      <c r="F13" s="1250"/>
      <c r="G13" s="1250"/>
      <c r="H13" s="1250"/>
      <c r="I13" s="1250"/>
      <c r="J13" s="1250"/>
      <c r="K13" s="1250"/>
      <c r="L13" s="1251"/>
      <c r="M13" s="1252" t="s">
        <v>1</v>
      </c>
      <c r="N13" s="1252"/>
      <c r="O13" s="1252"/>
      <c r="P13" s="1252"/>
      <c r="Q13" s="1252"/>
      <c r="R13" s="1252"/>
      <c r="S13" s="1252"/>
      <c r="T13" s="1253"/>
    </row>
    <row r="14" spans="1:20" ht="24.75" customHeight="1" thickBot="1">
      <c r="A14" s="1133" t="s">
        <v>27</v>
      </c>
      <c r="B14" s="1226" t="s">
        <v>253</v>
      </c>
      <c r="C14" s="1226" t="s">
        <v>254</v>
      </c>
      <c r="D14" s="1590" t="s">
        <v>26</v>
      </c>
      <c r="E14" s="1135" t="s">
        <v>19</v>
      </c>
      <c r="F14" s="1124" t="s">
        <v>11</v>
      </c>
      <c r="G14" s="1125"/>
      <c r="H14" s="1125"/>
      <c r="I14" s="1126"/>
      <c r="J14" s="1127" t="s">
        <v>20</v>
      </c>
      <c r="K14" s="1127" t="s">
        <v>21</v>
      </c>
      <c r="L14" s="1127" t="s">
        <v>2</v>
      </c>
      <c r="M14" s="1131" t="s">
        <v>22</v>
      </c>
      <c r="N14" s="1118" t="s">
        <v>3</v>
      </c>
      <c r="O14" s="1119"/>
      <c r="P14" s="1120"/>
      <c r="Q14" s="1110" t="s">
        <v>157</v>
      </c>
      <c r="R14" s="1146" t="s">
        <v>5</v>
      </c>
      <c r="S14" s="128" t="s">
        <v>29</v>
      </c>
      <c r="T14" s="1148" t="s">
        <v>0</v>
      </c>
    </row>
    <row r="15" spans="1:20" ht="38.25" customHeight="1" thickBot="1">
      <c r="A15" s="1134"/>
      <c r="B15" s="1227"/>
      <c r="C15" s="1227"/>
      <c r="D15" s="1591"/>
      <c r="E15" s="1136"/>
      <c r="F15" s="129" t="s">
        <v>12</v>
      </c>
      <c r="G15" s="129" t="s">
        <v>13</v>
      </c>
      <c r="H15" s="129" t="s">
        <v>14</v>
      </c>
      <c r="I15" s="129" t="s">
        <v>15</v>
      </c>
      <c r="J15" s="1128"/>
      <c r="K15" s="1128"/>
      <c r="L15" s="1128"/>
      <c r="M15" s="1132"/>
      <c r="N15" s="130" t="s">
        <v>30</v>
      </c>
      <c r="O15" s="131" t="s">
        <v>28</v>
      </c>
      <c r="P15" s="132" t="s">
        <v>31</v>
      </c>
      <c r="Q15" s="1111"/>
      <c r="R15" s="1147"/>
      <c r="S15" s="133"/>
      <c r="T15" s="1149"/>
    </row>
    <row r="16" spans="1:20" ht="15.75" thickBot="1">
      <c r="A16" s="174"/>
      <c r="B16" s="121"/>
      <c r="C16" s="121"/>
      <c r="D16" s="121"/>
      <c r="E16" s="121"/>
      <c r="F16" s="121"/>
      <c r="G16" s="121"/>
      <c r="H16" s="121"/>
      <c r="I16" s="121"/>
      <c r="J16" s="121"/>
      <c r="K16" s="121"/>
      <c r="L16" s="148"/>
      <c r="M16" s="121"/>
      <c r="Q16" s="121"/>
      <c r="R16" s="121"/>
      <c r="S16" s="121"/>
      <c r="T16" s="121"/>
    </row>
    <row r="17" spans="1:20" ht="24" customHeight="1">
      <c r="A17" s="1587">
        <v>1</v>
      </c>
      <c r="B17" s="968" t="s">
        <v>303</v>
      </c>
      <c r="C17" s="968" t="s">
        <v>336</v>
      </c>
      <c r="D17" s="1046" t="s">
        <v>1037</v>
      </c>
      <c r="E17" s="564" t="s">
        <v>1034</v>
      </c>
      <c r="F17" s="1577">
        <v>0.35</v>
      </c>
      <c r="G17" s="1577">
        <v>0.35</v>
      </c>
      <c r="H17" s="1577"/>
      <c r="I17" s="1577"/>
      <c r="J17" s="1577" t="s">
        <v>1066</v>
      </c>
      <c r="K17" s="1580">
        <v>3000</v>
      </c>
      <c r="L17" s="1577"/>
      <c r="M17" s="1577">
        <v>0.25</v>
      </c>
      <c r="N17" s="1577">
        <v>1</v>
      </c>
      <c r="O17" s="1063">
        <v>1</v>
      </c>
      <c r="P17" s="1566" t="str">
        <f>IF(O17&lt;=V$17,"T",IF(O17&lt;$X$17,"R",IF(O17&gt;=$X$17,"P")))</f>
        <v>P</v>
      </c>
      <c r="Q17" s="1598">
        <v>0.95</v>
      </c>
      <c r="R17" s="1593"/>
      <c r="S17" s="1521" t="s">
        <v>1074</v>
      </c>
      <c r="T17" s="1594"/>
    </row>
    <row r="18" spans="1:20" ht="15" customHeight="1">
      <c r="A18" s="1588"/>
      <c r="B18" s="969"/>
      <c r="C18" s="969"/>
      <c r="D18" s="1047"/>
      <c r="E18" s="565" t="s">
        <v>1035</v>
      </c>
      <c r="F18" s="1578"/>
      <c r="G18" s="1578"/>
      <c r="H18" s="1578"/>
      <c r="I18" s="1578"/>
      <c r="J18" s="1578"/>
      <c r="K18" s="1581"/>
      <c r="L18" s="1578"/>
      <c r="M18" s="1578"/>
      <c r="N18" s="1578"/>
      <c r="O18" s="1599"/>
      <c r="P18" s="1567"/>
      <c r="Q18" s="1572"/>
      <c r="R18" s="1572"/>
      <c r="S18" s="1572"/>
      <c r="T18" s="1595"/>
    </row>
    <row r="19" spans="1:20" ht="15" customHeight="1">
      <c r="A19" s="1588"/>
      <c r="B19" s="969"/>
      <c r="C19" s="969"/>
      <c r="D19" s="1047"/>
      <c r="E19" s="565" t="s">
        <v>649</v>
      </c>
      <c r="F19" s="1578"/>
      <c r="G19" s="1578"/>
      <c r="H19" s="1578"/>
      <c r="I19" s="1578"/>
      <c r="J19" s="1578"/>
      <c r="K19" s="1581"/>
      <c r="L19" s="1578"/>
      <c r="M19" s="1578"/>
      <c r="N19" s="1578"/>
      <c r="O19" s="1599"/>
      <c r="P19" s="1567"/>
      <c r="Q19" s="1572"/>
      <c r="R19" s="1572"/>
      <c r="S19" s="1572"/>
      <c r="T19" s="1595"/>
    </row>
    <row r="20" spans="1:20" ht="15" customHeight="1">
      <c r="A20" s="1588"/>
      <c r="B20" s="969"/>
      <c r="C20" s="969"/>
      <c r="D20" s="1047"/>
      <c r="E20" s="565" t="s">
        <v>650</v>
      </c>
      <c r="F20" s="1578"/>
      <c r="G20" s="1578"/>
      <c r="H20" s="1578"/>
      <c r="I20" s="1578"/>
      <c r="J20" s="1578"/>
      <c r="K20" s="1581"/>
      <c r="L20" s="1578"/>
      <c r="M20" s="1578"/>
      <c r="N20" s="1578"/>
      <c r="O20" s="1599"/>
      <c r="P20" s="1567"/>
      <c r="Q20" s="1572"/>
      <c r="R20" s="1572"/>
      <c r="S20" s="1572"/>
      <c r="T20" s="1595"/>
    </row>
    <row r="21" spans="1:20" ht="15" customHeight="1">
      <c r="A21" s="1588"/>
      <c r="B21" s="969"/>
      <c r="C21" s="969"/>
      <c r="D21" s="1047"/>
      <c r="E21" s="565" t="s">
        <v>651</v>
      </c>
      <c r="F21" s="1578"/>
      <c r="G21" s="1578"/>
      <c r="H21" s="1578"/>
      <c r="I21" s="1578"/>
      <c r="J21" s="1578"/>
      <c r="K21" s="1581"/>
      <c r="L21" s="1578"/>
      <c r="M21" s="1578"/>
      <c r="N21" s="1578"/>
      <c r="O21" s="1599"/>
      <c r="P21" s="1567"/>
      <c r="Q21" s="1572"/>
      <c r="R21" s="1572"/>
      <c r="S21" s="1572"/>
      <c r="T21" s="1595"/>
    </row>
    <row r="22" spans="1:20" ht="15" customHeight="1" thickBot="1">
      <c r="A22" s="1588"/>
      <c r="B22" s="969"/>
      <c r="C22" s="969"/>
      <c r="D22" s="1048"/>
      <c r="E22" s="565" t="s">
        <v>1036</v>
      </c>
      <c r="F22" s="1579"/>
      <c r="G22" s="1579"/>
      <c r="H22" s="1579"/>
      <c r="I22" s="1579"/>
      <c r="J22" s="1579"/>
      <c r="K22" s="1582"/>
      <c r="L22" s="1579"/>
      <c r="M22" s="1579"/>
      <c r="N22" s="1579"/>
      <c r="O22" s="1064"/>
      <c r="P22" s="1568"/>
      <c r="Q22" s="1573"/>
      <c r="R22" s="1573"/>
      <c r="S22" s="1573"/>
      <c r="T22" s="1596"/>
    </row>
    <row r="23" spans="1:20" ht="15" customHeight="1">
      <c r="A23" s="1588"/>
      <c r="B23" s="969"/>
      <c r="C23" s="969"/>
      <c r="D23" s="964" t="s">
        <v>1043</v>
      </c>
      <c r="E23" s="565" t="s">
        <v>1038</v>
      </c>
      <c r="F23" s="1097">
        <v>1</v>
      </c>
      <c r="G23" s="1097">
        <v>1</v>
      </c>
      <c r="H23" s="1097"/>
      <c r="I23" s="1097"/>
      <c r="J23" s="1097"/>
      <c r="K23" s="1583">
        <v>0</v>
      </c>
      <c r="L23" s="1097"/>
      <c r="M23" s="1097">
        <v>1</v>
      </c>
      <c r="N23" s="1097">
        <v>1</v>
      </c>
      <c r="O23" s="1097"/>
      <c r="P23" s="1566" t="s">
        <v>340</v>
      </c>
      <c r="Q23" s="1571">
        <v>1</v>
      </c>
      <c r="R23" s="1597" t="s">
        <v>1069</v>
      </c>
      <c r="S23" s="1562" t="s">
        <v>657</v>
      </c>
      <c r="T23" s="1563"/>
    </row>
    <row r="24" spans="1:20" ht="15" customHeight="1">
      <c r="A24" s="1588"/>
      <c r="B24" s="969"/>
      <c r="C24" s="969"/>
      <c r="D24" s="964"/>
      <c r="E24" s="565" t="s">
        <v>1039</v>
      </c>
      <c r="F24" s="1097"/>
      <c r="G24" s="1097"/>
      <c r="H24" s="1097"/>
      <c r="I24" s="1097"/>
      <c r="J24" s="1097"/>
      <c r="K24" s="1583"/>
      <c r="L24" s="1097"/>
      <c r="M24" s="1097"/>
      <c r="N24" s="1097"/>
      <c r="O24" s="1097"/>
      <c r="P24" s="1567"/>
      <c r="Q24" s="1572"/>
      <c r="R24" s="1522"/>
      <c r="S24" s="1560"/>
      <c r="T24" s="1564"/>
    </row>
    <row r="25" spans="1:20" ht="15" customHeight="1">
      <c r="A25" s="1588"/>
      <c r="B25" s="969"/>
      <c r="C25" s="969"/>
      <c r="D25" s="964"/>
      <c r="E25" s="565" t="s">
        <v>1040</v>
      </c>
      <c r="F25" s="1097"/>
      <c r="G25" s="1097"/>
      <c r="H25" s="1097"/>
      <c r="I25" s="1097"/>
      <c r="J25" s="1097"/>
      <c r="K25" s="1583"/>
      <c r="L25" s="1097"/>
      <c r="M25" s="1097"/>
      <c r="N25" s="1097"/>
      <c r="O25" s="1097"/>
      <c r="P25" s="1567"/>
      <c r="Q25" s="1572"/>
      <c r="R25" s="1522"/>
      <c r="S25" s="1560"/>
      <c r="T25" s="1564"/>
    </row>
    <row r="26" spans="1:20" ht="15" customHeight="1">
      <c r="A26" s="1588"/>
      <c r="B26" s="969"/>
      <c r="C26" s="969"/>
      <c r="D26" s="964"/>
      <c r="E26" s="565" t="s">
        <v>1041</v>
      </c>
      <c r="F26" s="1097"/>
      <c r="G26" s="1097"/>
      <c r="H26" s="1097"/>
      <c r="I26" s="1097"/>
      <c r="J26" s="1097"/>
      <c r="K26" s="1583"/>
      <c r="L26" s="1097"/>
      <c r="M26" s="1097"/>
      <c r="N26" s="1097"/>
      <c r="O26" s="1097"/>
      <c r="P26" s="1567"/>
      <c r="Q26" s="1572"/>
      <c r="R26" s="1522"/>
      <c r="S26" s="1560"/>
      <c r="T26" s="1564"/>
    </row>
    <row r="27" spans="1:20" ht="15" customHeight="1" thickBot="1">
      <c r="A27" s="1588"/>
      <c r="B27" s="969"/>
      <c r="C27" s="969"/>
      <c r="D27" s="964"/>
      <c r="E27" s="565" t="s">
        <v>1042</v>
      </c>
      <c r="F27" s="1097"/>
      <c r="G27" s="1097"/>
      <c r="H27" s="1097"/>
      <c r="I27" s="1097"/>
      <c r="J27" s="1097"/>
      <c r="K27" s="1583"/>
      <c r="L27" s="1097"/>
      <c r="M27" s="1097"/>
      <c r="N27" s="1097"/>
      <c r="O27" s="1097"/>
      <c r="P27" s="1568"/>
      <c r="Q27" s="1573"/>
      <c r="R27" s="1523"/>
      <c r="S27" s="1561"/>
      <c r="T27" s="1565"/>
    </row>
    <row r="28" spans="1:20" ht="30" customHeight="1">
      <c r="A28" s="1588"/>
      <c r="B28" s="969"/>
      <c r="C28" s="969"/>
      <c r="D28" s="964" t="s">
        <v>1048</v>
      </c>
      <c r="E28" s="565" t="s">
        <v>1044</v>
      </c>
      <c r="F28" s="1575">
        <v>0.35</v>
      </c>
      <c r="G28" s="1575">
        <v>0.35</v>
      </c>
      <c r="H28" s="1575"/>
      <c r="I28" s="1575"/>
      <c r="J28" s="1575" t="s">
        <v>1067</v>
      </c>
      <c r="K28" s="1584">
        <v>0</v>
      </c>
      <c r="L28" s="1575"/>
      <c r="M28" s="1575">
        <v>0.35</v>
      </c>
      <c r="N28" s="1575">
        <v>1</v>
      </c>
      <c r="O28" s="1343">
        <v>100</v>
      </c>
      <c r="P28" s="1566" t="str">
        <f t="shared" ref="P28:P45" si="0">IF(O28&lt;=V$17,"T",IF(O28&lt;$X$17,"R",IF(O28&gt;=$X$17,"P")))</f>
        <v>P</v>
      </c>
      <c r="Q28" s="1571">
        <v>1</v>
      </c>
      <c r="R28" s="1559" t="s">
        <v>1070</v>
      </c>
      <c r="S28" s="1562" t="s">
        <v>1075</v>
      </c>
      <c r="T28" s="1563"/>
    </row>
    <row r="29" spans="1:20" ht="15" customHeight="1">
      <c r="A29" s="1588"/>
      <c r="B29" s="969"/>
      <c r="C29" s="969"/>
      <c r="D29" s="964"/>
      <c r="E29" s="565" t="s">
        <v>1045</v>
      </c>
      <c r="F29" s="1575"/>
      <c r="G29" s="1575"/>
      <c r="H29" s="1575"/>
      <c r="I29" s="1575"/>
      <c r="J29" s="1575"/>
      <c r="K29" s="1584"/>
      <c r="L29" s="1575"/>
      <c r="M29" s="1575"/>
      <c r="N29" s="1575"/>
      <c r="O29" s="1343"/>
      <c r="P29" s="1567"/>
      <c r="Q29" s="1572"/>
      <c r="R29" s="1560"/>
      <c r="S29" s="1560"/>
      <c r="T29" s="1564"/>
    </row>
    <row r="30" spans="1:20" ht="15" customHeight="1">
      <c r="A30" s="1588"/>
      <c r="B30" s="969"/>
      <c r="C30" s="969"/>
      <c r="D30" s="964"/>
      <c r="E30" s="565" t="s">
        <v>1046</v>
      </c>
      <c r="F30" s="1575"/>
      <c r="G30" s="1575"/>
      <c r="H30" s="1575"/>
      <c r="I30" s="1575"/>
      <c r="J30" s="1575"/>
      <c r="K30" s="1584"/>
      <c r="L30" s="1575"/>
      <c r="M30" s="1575"/>
      <c r="N30" s="1575"/>
      <c r="O30" s="1343"/>
      <c r="P30" s="1567"/>
      <c r="Q30" s="1572"/>
      <c r="R30" s="1560"/>
      <c r="S30" s="1560"/>
      <c r="T30" s="1564"/>
    </row>
    <row r="31" spans="1:20" ht="15" customHeight="1" thickBot="1">
      <c r="A31" s="1588"/>
      <c r="B31" s="969"/>
      <c r="C31" s="969"/>
      <c r="D31" s="964"/>
      <c r="E31" s="565" t="s">
        <v>1047</v>
      </c>
      <c r="F31" s="1575"/>
      <c r="G31" s="1575"/>
      <c r="H31" s="1575"/>
      <c r="I31" s="1575"/>
      <c r="J31" s="1575"/>
      <c r="K31" s="1584"/>
      <c r="L31" s="1575"/>
      <c r="M31" s="1575"/>
      <c r="N31" s="1575"/>
      <c r="O31" s="1343"/>
      <c r="P31" s="1568"/>
      <c r="Q31" s="1573"/>
      <c r="R31" s="1561"/>
      <c r="S31" s="1561"/>
      <c r="T31" s="1565"/>
    </row>
    <row r="32" spans="1:20" ht="15" customHeight="1">
      <c r="A32" s="1588"/>
      <c r="B32" s="969"/>
      <c r="C32" s="969"/>
      <c r="D32" s="964" t="s">
        <v>1053</v>
      </c>
      <c r="E32" s="565" t="s">
        <v>1049</v>
      </c>
      <c r="F32" s="1575">
        <v>0.9</v>
      </c>
      <c r="G32" s="1575">
        <v>0.9</v>
      </c>
      <c r="H32" s="1575"/>
      <c r="I32" s="1575"/>
      <c r="J32" s="1575" t="s">
        <v>1067</v>
      </c>
      <c r="K32" s="1584">
        <v>0</v>
      </c>
      <c r="L32" s="1575"/>
      <c r="M32" s="1575">
        <v>0.9</v>
      </c>
      <c r="N32" s="1575">
        <v>1</v>
      </c>
      <c r="O32" s="945">
        <v>1</v>
      </c>
      <c r="P32" s="1566" t="str">
        <f t="shared" si="0"/>
        <v>P</v>
      </c>
      <c r="Q32" s="1571">
        <v>1</v>
      </c>
      <c r="R32" s="1559" t="s">
        <v>1071</v>
      </c>
      <c r="S32" s="1562" t="s">
        <v>1076</v>
      </c>
      <c r="T32" s="1563"/>
    </row>
    <row r="33" spans="1:20" ht="15" customHeight="1">
      <c r="A33" s="1588"/>
      <c r="B33" s="969"/>
      <c r="C33" s="969"/>
      <c r="D33" s="964"/>
      <c r="E33" s="565" t="s">
        <v>1050</v>
      </c>
      <c r="F33" s="1575"/>
      <c r="G33" s="1575"/>
      <c r="H33" s="1575"/>
      <c r="I33" s="1575"/>
      <c r="J33" s="1575"/>
      <c r="K33" s="1584"/>
      <c r="L33" s="1575"/>
      <c r="M33" s="1575"/>
      <c r="N33" s="1575"/>
      <c r="O33" s="1343"/>
      <c r="P33" s="1567"/>
      <c r="Q33" s="1572"/>
      <c r="R33" s="1560"/>
      <c r="S33" s="1560"/>
      <c r="T33" s="1564"/>
    </row>
    <row r="34" spans="1:20" ht="15" customHeight="1">
      <c r="A34" s="1588"/>
      <c r="B34" s="969"/>
      <c r="C34" s="969"/>
      <c r="D34" s="964"/>
      <c r="E34" s="565" t="s">
        <v>1051</v>
      </c>
      <c r="F34" s="1575"/>
      <c r="G34" s="1575"/>
      <c r="H34" s="1575"/>
      <c r="I34" s="1575"/>
      <c r="J34" s="1575"/>
      <c r="K34" s="1584"/>
      <c r="L34" s="1575"/>
      <c r="M34" s="1575"/>
      <c r="N34" s="1575"/>
      <c r="O34" s="1343"/>
      <c r="P34" s="1567"/>
      <c r="Q34" s="1572"/>
      <c r="R34" s="1560"/>
      <c r="S34" s="1560"/>
      <c r="T34" s="1564"/>
    </row>
    <row r="35" spans="1:20" ht="15" customHeight="1" thickBot="1">
      <c r="A35" s="1588"/>
      <c r="B35" s="969"/>
      <c r="C35" s="969"/>
      <c r="D35" s="964"/>
      <c r="E35" s="565" t="s">
        <v>1052</v>
      </c>
      <c r="F35" s="1575"/>
      <c r="G35" s="1575"/>
      <c r="H35" s="1575"/>
      <c r="I35" s="1575"/>
      <c r="J35" s="1575"/>
      <c r="K35" s="1584"/>
      <c r="L35" s="1575"/>
      <c r="M35" s="1575"/>
      <c r="N35" s="1575"/>
      <c r="O35" s="1343"/>
      <c r="P35" s="1568"/>
      <c r="Q35" s="1573"/>
      <c r="R35" s="1561"/>
      <c r="S35" s="1561"/>
      <c r="T35" s="1565"/>
    </row>
    <row r="36" spans="1:20">
      <c r="A36" s="1588"/>
      <c r="B36" s="969"/>
      <c r="C36" s="969"/>
      <c r="D36" s="964" t="s">
        <v>654</v>
      </c>
      <c r="E36" s="565" t="s">
        <v>655</v>
      </c>
      <c r="F36" s="1575">
        <v>0.5</v>
      </c>
      <c r="G36" s="1575">
        <v>0.5</v>
      </c>
      <c r="H36" s="1575"/>
      <c r="I36" s="1575"/>
      <c r="J36" s="1575" t="s">
        <v>1068</v>
      </c>
      <c r="K36" s="1584">
        <v>0</v>
      </c>
      <c r="L36" s="1575"/>
      <c r="M36" s="1575">
        <v>0.5</v>
      </c>
      <c r="N36" s="1575">
        <v>1</v>
      </c>
      <c r="O36" s="945">
        <v>1</v>
      </c>
      <c r="P36" s="1566" t="str">
        <f t="shared" si="0"/>
        <v>P</v>
      </c>
      <c r="Q36" s="1571">
        <v>1</v>
      </c>
      <c r="R36" s="1559" t="s">
        <v>84</v>
      </c>
      <c r="S36" s="1562" t="s">
        <v>1077</v>
      </c>
      <c r="T36" s="1563"/>
    </row>
    <row r="37" spans="1:20" ht="15" customHeight="1">
      <c r="A37" s="1588"/>
      <c r="B37" s="969"/>
      <c r="C37" s="969"/>
      <c r="D37" s="964"/>
      <c r="E37" s="565" t="s">
        <v>1054</v>
      </c>
      <c r="F37" s="1575"/>
      <c r="G37" s="1575"/>
      <c r="H37" s="1575"/>
      <c r="I37" s="1575"/>
      <c r="J37" s="1575"/>
      <c r="K37" s="1584"/>
      <c r="L37" s="1575"/>
      <c r="M37" s="1575"/>
      <c r="N37" s="1575"/>
      <c r="O37" s="1343"/>
      <c r="P37" s="1567"/>
      <c r="Q37" s="1572"/>
      <c r="R37" s="1560"/>
      <c r="S37" s="1560"/>
      <c r="T37" s="1564"/>
    </row>
    <row r="38" spans="1:20" ht="15" customHeight="1">
      <c r="A38" s="1588"/>
      <c r="B38" s="969"/>
      <c r="C38" s="969"/>
      <c r="D38" s="964"/>
      <c r="E38" s="565" t="s">
        <v>1055</v>
      </c>
      <c r="F38" s="1575"/>
      <c r="G38" s="1575"/>
      <c r="H38" s="1575"/>
      <c r="I38" s="1575"/>
      <c r="J38" s="1575"/>
      <c r="K38" s="1584"/>
      <c r="L38" s="1575"/>
      <c r="M38" s="1575"/>
      <c r="N38" s="1575"/>
      <c r="O38" s="1343"/>
      <c r="P38" s="1567"/>
      <c r="Q38" s="1572"/>
      <c r="R38" s="1560"/>
      <c r="S38" s="1560"/>
      <c r="T38" s="1564"/>
    </row>
    <row r="39" spans="1:20" ht="15" customHeight="1" thickBot="1">
      <c r="A39" s="1588"/>
      <c r="B39" s="969"/>
      <c r="C39" s="969"/>
      <c r="D39" s="964"/>
      <c r="E39" s="565" t="s">
        <v>656</v>
      </c>
      <c r="F39" s="1575"/>
      <c r="G39" s="1575"/>
      <c r="H39" s="1575"/>
      <c r="I39" s="1575"/>
      <c r="J39" s="1575"/>
      <c r="K39" s="1584"/>
      <c r="L39" s="1575"/>
      <c r="M39" s="1575"/>
      <c r="N39" s="1575"/>
      <c r="O39" s="1343"/>
      <c r="P39" s="1568"/>
      <c r="Q39" s="1573"/>
      <c r="R39" s="1561"/>
      <c r="S39" s="1561"/>
      <c r="T39" s="1565"/>
    </row>
    <row r="40" spans="1:20" ht="15" customHeight="1">
      <c r="A40" s="1588"/>
      <c r="B40" s="969"/>
      <c r="C40" s="969"/>
      <c r="D40" s="964" t="s">
        <v>1059</v>
      </c>
      <c r="E40" s="565" t="s">
        <v>1056</v>
      </c>
      <c r="F40" s="1575">
        <v>1</v>
      </c>
      <c r="G40" s="1575">
        <v>1</v>
      </c>
      <c r="H40" s="1575"/>
      <c r="I40" s="1575"/>
      <c r="J40" s="1575" t="s">
        <v>1067</v>
      </c>
      <c r="K40" s="1584">
        <v>0</v>
      </c>
      <c r="L40" s="1575"/>
      <c r="M40" s="1575">
        <v>1</v>
      </c>
      <c r="N40" s="1575">
        <v>1</v>
      </c>
      <c r="O40" s="945">
        <v>1</v>
      </c>
      <c r="P40" s="1566" t="str">
        <f t="shared" si="0"/>
        <v>P</v>
      </c>
      <c r="Q40" s="1571">
        <v>1</v>
      </c>
      <c r="R40" s="1559" t="s">
        <v>1072</v>
      </c>
      <c r="S40" s="1562" t="s">
        <v>1078</v>
      </c>
      <c r="T40" s="1563"/>
    </row>
    <row r="41" spans="1:20" ht="15" customHeight="1">
      <c r="A41" s="1588"/>
      <c r="B41" s="969"/>
      <c r="C41" s="969"/>
      <c r="D41" s="964"/>
      <c r="E41" s="565" t="s">
        <v>1057</v>
      </c>
      <c r="F41" s="1575"/>
      <c r="G41" s="1575"/>
      <c r="H41" s="1575"/>
      <c r="I41" s="1575"/>
      <c r="J41" s="1575"/>
      <c r="K41" s="1584"/>
      <c r="L41" s="1575"/>
      <c r="M41" s="1575"/>
      <c r="N41" s="1575"/>
      <c r="O41" s="1343"/>
      <c r="P41" s="1567"/>
      <c r="Q41" s="1572"/>
      <c r="R41" s="1560"/>
      <c r="S41" s="1560"/>
      <c r="T41" s="1564"/>
    </row>
    <row r="42" spans="1:20" ht="29.25">
      <c r="A42" s="1588"/>
      <c r="B42" s="969"/>
      <c r="C42" s="969"/>
      <c r="D42" s="964"/>
      <c r="E42" s="565" t="s">
        <v>652</v>
      </c>
      <c r="F42" s="1575"/>
      <c r="G42" s="1575"/>
      <c r="H42" s="1575"/>
      <c r="I42" s="1575"/>
      <c r="J42" s="1575"/>
      <c r="K42" s="1584"/>
      <c r="L42" s="1575"/>
      <c r="M42" s="1575"/>
      <c r="N42" s="1575"/>
      <c r="O42" s="1343"/>
      <c r="P42" s="1567"/>
      <c r="Q42" s="1572"/>
      <c r="R42" s="1560"/>
      <c r="S42" s="1560"/>
      <c r="T42" s="1564"/>
    </row>
    <row r="43" spans="1:20" ht="29.25">
      <c r="A43" s="1588"/>
      <c r="B43" s="969"/>
      <c r="C43" s="969"/>
      <c r="D43" s="964"/>
      <c r="E43" s="565" t="s">
        <v>653</v>
      </c>
      <c r="F43" s="1575"/>
      <c r="G43" s="1575"/>
      <c r="H43" s="1575"/>
      <c r="I43" s="1575"/>
      <c r="J43" s="1575"/>
      <c r="K43" s="1584"/>
      <c r="L43" s="1575"/>
      <c r="M43" s="1575"/>
      <c r="N43" s="1575"/>
      <c r="O43" s="1343"/>
      <c r="P43" s="1567"/>
      <c r="Q43" s="1572"/>
      <c r="R43" s="1560"/>
      <c r="S43" s="1560"/>
      <c r="T43" s="1564"/>
    </row>
    <row r="44" spans="1:20" ht="15" customHeight="1" thickBot="1">
      <c r="A44" s="1588"/>
      <c r="B44" s="969"/>
      <c r="C44" s="969"/>
      <c r="D44" s="964"/>
      <c r="E44" s="565" t="s">
        <v>1058</v>
      </c>
      <c r="F44" s="1575"/>
      <c r="G44" s="1575"/>
      <c r="H44" s="1575"/>
      <c r="I44" s="1575"/>
      <c r="J44" s="1575"/>
      <c r="K44" s="1584"/>
      <c r="L44" s="1575"/>
      <c r="M44" s="1575"/>
      <c r="N44" s="1575"/>
      <c r="O44" s="1343"/>
      <c r="P44" s="1568"/>
      <c r="Q44" s="1573"/>
      <c r="R44" s="1561"/>
      <c r="S44" s="1561"/>
      <c r="T44" s="1565"/>
    </row>
    <row r="45" spans="1:20" ht="28.5" customHeight="1">
      <c r="A45" s="1588"/>
      <c r="B45" s="969"/>
      <c r="C45" s="969"/>
      <c r="D45" s="964" t="s">
        <v>1065</v>
      </c>
      <c r="E45" s="565" t="s">
        <v>1060</v>
      </c>
      <c r="F45" s="1575">
        <v>1</v>
      </c>
      <c r="G45" s="1575">
        <v>1</v>
      </c>
      <c r="H45" s="1575"/>
      <c r="I45" s="1575"/>
      <c r="J45" s="1575" t="s">
        <v>1067</v>
      </c>
      <c r="K45" s="1584">
        <v>0</v>
      </c>
      <c r="L45" s="1575"/>
      <c r="M45" s="1575">
        <v>1</v>
      </c>
      <c r="N45" s="1575">
        <v>1</v>
      </c>
      <c r="O45" s="945">
        <v>1</v>
      </c>
      <c r="P45" s="1566" t="str">
        <f t="shared" si="0"/>
        <v>P</v>
      </c>
      <c r="Q45" s="1571">
        <v>1</v>
      </c>
      <c r="R45" s="1559" t="s">
        <v>1073</v>
      </c>
      <c r="S45" s="1562" t="s">
        <v>1079</v>
      </c>
      <c r="T45" s="1563"/>
    </row>
    <row r="46" spans="1:20" ht="15" customHeight="1">
      <c r="A46" s="1588"/>
      <c r="B46" s="969"/>
      <c r="C46" s="969"/>
      <c r="D46" s="964"/>
      <c r="E46" s="565" t="s">
        <v>1061</v>
      </c>
      <c r="F46" s="1575"/>
      <c r="G46" s="1575"/>
      <c r="H46" s="1575"/>
      <c r="I46" s="1575"/>
      <c r="J46" s="1575"/>
      <c r="K46" s="1584"/>
      <c r="L46" s="1575"/>
      <c r="M46" s="1575"/>
      <c r="N46" s="1575"/>
      <c r="O46" s="1343"/>
      <c r="P46" s="1567"/>
      <c r="Q46" s="1572"/>
      <c r="R46" s="1560"/>
      <c r="S46" s="1560"/>
      <c r="T46" s="1564"/>
    </row>
    <row r="47" spans="1:20" ht="15" customHeight="1">
      <c r="A47" s="1588"/>
      <c r="B47" s="969"/>
      <c r="C47" s="969"/>
      <c r="D47" s="964"/>
      <c r="E47" s="565" t="s">
        <v>1062</v>
      </c>
      <c r="F47" s="1575"/>
      <c r="G47" s="1575"/>
      <c r="H47" s="1575"/>
      <c r="I47" s="1575"/>
      <c r="J47" s="1575"/>
      <c r="K47" s="1584"/>
      <c r="L47" s="1575"/>
      <c r="M47" s="1575"/>
      <c r="N47" s="1575"/>
      <c r="O47" s="1343"/>
      <c r="P47" s="1567"/>
      <c r="Q47" s="1572"/>
      <c r="R47" s="1560"/>
      <c r="S47" s="1560"/>
      <c r="T47" s="1564"/>
    </row>
    <row r="48" spans="1:20" ht="15" customHeight="1">
      <c r="A48" s="1588"/>
      <c r="B48" s="969"/>
      <c r="C48" s="969"/>
      <c r="D48" s="964"/>
      <c r="E48" s="565" t="s">
        <v>1063</v>
      </c>
      <c r="F48" s="1575"/>
      <c r="G48" s="1575"/>
      <c r="H48" s="1575"/>
      <c r="I48" s="1575"/>
      <c r="J48" s="1575"/>
      <c r="K48" s="1584"/>
      <c r="L48" s="1575"/>
      <c r="M48" s="1575"/>
      <c r="N48" s="1575"/>
      <c r="O48" s="1343"/>
      <c r="P48" s="1567"/>
      <c r="Q48" s="1572"/>
      <c r="R48" s="1560"/>
      <c r="S48" s="1560"/>
      <c r="T48" s="1564"/>
    </row>
    <row r="49" spans="1:20" ht="15" customHeight="1" thickBot="1">
      <c r="A49" s="1589"/>
      <c r="B49" s="1077"/>
      <c r="C49" s="1077"/>
      <c r="D49" s="1586"/>
      <c r="E49" s="567" t="s">
        <v>1064</v>
      </c>
      <c r="F49" s="1576"/>
      <c r="G49" s="1576"/>
      <c r="H49" s="1576"/>
      <c r="I49" s="1576"/>
      <c r="J49" s="1576"/>
      <c r="K49" s="1585"/>
      <c r="L49" s="1576"/>
      <c r="M49" s="1576"/>
      <c r="N49" s="1576"/>
      <c r="O49" s="1320"/>
      <c r="P49" s="1568"/>
      <c r="Q49" s="1574"/>
      <c r="R49" s="1569"/>
      <c r="S49" s="1569"/>
      <c r="T49" s="1570"/>
    </row>
    <row r="50" spans="1:20" ht="18.75">
      <c r="A50" s="180"/>
      <c r="B50" s="181" t="s">
        <v>24</v>
      </c>
      <c r="C50" s="182"/>
      <c r="D50" s="182"/>
      <c r="E50" s="182"/>
      <c r="F50" s="182"/>
      <c r="G50" s="182"/>
      <c r="H50" s="182"/>
      <c r="I50" s="182"/>
      <c r="J50" s="182"/>
      <c r="K50" s="172"/>
      <c r="L50" s="182"/>
      <c r="M50" s="182"/>
      <c r="N50" s="183"/>
      <c r="O50" s="183"/>
      <c r="P50" s="304"/>
      <c r="Q50" s="182"/>
      <c r="R50" s="182"/>
      <c r="S50" s="182"/>
      <c r="T50" s="184"/>
    </row>
    <row r="51" spans="1:20">
      <c r="A51" s="185"/>
      <c r="B51" s="186"/>
      <c r="C51" s="186"/>
      <c r="D51" s="186"/>
      <c r="E51" s="186"/>
      <c r="F51" s="186"/>
      <c r="G51" s="186"/>
      <c r="H51" s="186"/>
      <c r="I51" s="186"/>
      <c r="J51" s="186"/>
      <c r="K51" s="186"/>
      <c r="L51" s="186"/>
      <c r="M51" s="186"/>
      <c r="N51" s="187"/>
      <c r="O51" s="187"/>
      <c r="P51" s="187"/>
      <c r="Q51" s="186"/>
      <c r="R51" s="186"/>
      <c r="S51" s="186"/>
      <c r="T51" s="188"/>
    </row>
    <row r="52" spans="1:20">
      <c r="A52" s="185"/>
      <c r="B52" s="186"/>
      <c r="C52" s="186"/>
      <c r="D52" s="186"/>
      <c r="E52" s="186"/>
      <c r="F52" s="186"/>
      <c r="G52" s="186"/>
      <c r="H52" s="186"/>
      <c r="I52" s="186"/>
      <c r="J52" s="186"/>
      <c r="K52" s="186"/>
      <c r="L52" s="186"/>
      <c r="M52" s="186"/>
      <c r="N52" s="187"/>
      <c r="O52" s="187"/>
      <c r="P52" s="187"/>
      <c r="Q52" s="186"/>
      <c r="R52" s="186"/>
      <c r="S52" s="186"/>
      <c r="T52" s="188"/>
    </row>
    <row r="53" spans="1:20">
      <c r="A53" s="185"/>
      <c r="B53" s="186"/>
      <c r="C53" s="186"/>
      <c r="D53" s="186"/>
      <c r="E53" s="186"/>
      <c r="F53" s="186"/>
      <c r="G53" s="186"/>
      <c r="H53" s="186"/>
      <c r="I53" s="186"/>
      <c r="J53" s="186"/>
      <c r="K53" s="186"/>
      <c r="L53" s="186"/>
      <c r="M53" s="186"/>
      <c r="N53" s="187"/>
      <c r="O53" s="187"/>
      <c r="P53" s="187"/>
      <c r="Q53" s="186"/>
      <c r="R53" s="186"/>
      <c r="S53" s="186"/>
      <c r="T53" s="188"/>
    </row>
    <row r="54" spans="1:20">
      <c r="A54" s="185"/>
      <c r="B54" s="186"/>
      <c r="C54" s="186"/>
      <c r="D54" s="186"/>
      <c r="E54" s="186"/>
      <c r="F54" s="186"/>
      <c r="G54" s="186"/>
      <c r="H54" s="186"/>
      <c r="I54" s="186"/>
      <c r="J54" s="186"/>
      <c r="K54" s="186"/>
      <c r="L54" s="186"/>
      <c r="M54" s="186"/>
      <c r="N54" s="187"/>
      <c r="O54" s="187"/>
      <c r="P54" s="187"/>
      <c r="Q54" s="186"/>
      <c r="R54" s="186"/>
      <c r="S54" s="186"/>
      <c r="T54" s="188"/>
    </row>
    <row r="55" spans="1:20">
      <c r="A55" s="185"/>
      <c r="B55" s="186"/>
      <c r="C55" s="186"/>
      <c r="D55" s="186"/>
      <c r="E55" s="186"/>
      <c r="F55" s="186"/>
      <c r="G55" s="186"/>
      <c r="H55" s="186"/>
      <c r="I55" s="186"/>
      <c r="J55" s="186"/>
      <c r="K55" s="186"/>
      <c r="L55" s="186"/>
      <c r="M55" s="186"/>
      <c r="N55" s="187"/>
      <c r="O55" s="187"/>
      <c r="P55" s="187"/>
      <c r="Q55" s="186"/>
      <c r="R55" s="186"/>
      <c r="S55" s="186"/>
      <c r="T55" s="188"/>
    </row>
    <row r="56" spans="1:20">
      <c r="A56" s="185"/>
      <c r="B56" s="186"/>
      <c r="C56" s="186"/>
      <c r="D56" s="186"/>
      <c r="E56" s="186"/>
      <c r="F56" s="186"/>
      <c r="G56" s="186"/>
      <c r="H56" s="186"/>
      <c r="I56" s="186"/>
      <c r="J56" s="186"/>
      <c r="K56" s="186"/>
      <c r="L56" s="186"/>
      <c r="M56" s="186"/>
      <c r="N56" s="187"/>
      <c r="O56" s="187"/>
      <c r="P56" s="187"/>
      <c r="Q56" s="186"/>
      <c r="R56" s="186"/>
      <c r="S56" s="186"/>
      <c r="T56" s="188"/>
    </row>
    <row r="57" spans="1:20">
      <c r="A57" s="185"/>
      <c r="B57" s="186"/>
      <c r="C57" s="186"/>
      <c r="D57" s="186"/>
      <c r="E57" s="186"/>
      <c r="F57" s="186"/>
      <c r="G57" s="186"/>
      <c r="H57" s="186"/>
      <c r="I57" s="186"/>
      <c r="J57" s="186"/>
      <c r="K57" s="186"/>
      <c r="L57" s="186"/>
      <c r="M57" s="186"/>
      <c r="N57" s="187"/>
      <c r="O57" s="187"/>
      <c r="P57" s="187"/>
      <c r="Q57" s="186"/>
      <c r="R57" s="186"/>
      <c r="S57" s="186"/>
      <c r="T57" s="188"/>
    </row>
    <row r="58" spans="1:20">
      <c r="A58" s="185"/>
      <c r="B58" s="186"/>
      <c r="C58" s="186"/>
      <c r="D58" s="186"/>
      <c r="E58" s="186"/>
      <c r="F58" s="186"/>
      <c r="G58" s="186"/>
      <c r="H58" s="186"/>
      <c r="I58" s="186"/>
      <c r="J58" s="186"/>
      <c r="K58" s="186"/>
      <c r="L58" s="186"/>
      <c r="M58" s="186"/>
      <c r="N58" s="303"/>
      <c r="O58" s="303"/>
      <c r="P58" s="303"/>
      <c r="Q58" s="186"/>
      <c r="R58" s="186"/>
      <c r="S58" s="186"/>
      <c r="T58" s="188"/>
    </row>
    <row r="59" spans="1:20">
      <c r="A59" s="276"/>
      <c r="B59" s="276"/>
      <c r="C59" s="276"/>
      <c r="D59" s="276"/>
      <c r="E59" s="276"/>
      <c r="F59" s="276"/>
      <c r="G59" s="276"/>
      <c r="H59" s="276"/>
      <c r="I59" s="276"/>
      <c r="J59" s="276"/>
      <c r="K59" s="276"/>
      <c r="L59" s="276"/>
      <c r="M59" s="276"/>
      <c r="N59" s="276"/>
      <c r="O59" s="276"/>
      <c r="P59" s="276"/>
      <c r="Q59" s="276"/>
      <c r="R59" s="276"/>
      <c r="S59" s="276"/>
      <c r="T59" s="276"/>
    </row>
  </sheetData>
  <mergeCells count="146">
    <mergeCell ref="R17:R22"/>
    <mergeCell ref="S17:S22"/>
    <mergeCell ref="T17:T22"/>
    <mergeCell ref="R23:R27"/>
    <mergeCell ref="S23:S27"/>
    <mergeCell ref="N2:T2"/>
    <mergeCell ref="T14:T15"/>
    <mergeCell ref="N14:P14"/>
    <mergeCell ref="R14:R15"/>
    <mergeCell ref="Q14:Q15"/>
    <mergeCell ref="N3:T3"/>
    <mergeCell ref="N4:T4"/>
    <mergeCell ref="Q17:Q22"/>
    <mergeCell ref="Q23:Q27"/>
    <mergeCell ref="O17:O22"/>
    <mergeCell ref="P17:P22"/>
    <mergeCell ref="O23:O27"/>
    <mergeCell ref="P23:P27"/>
    <mergeCell ref="T23:T27"/>
    <mergeCell ref="B14:B15"/>
    <mergeCell ref="C14:C15"/>
    <mergeCell ref="A2:E4"/>
    <mergeCell ref="F2:M2"/>
    <mergeCell ref="A14:A15"/>
    <mergeCell ref="D14:D15"/>
    <mergeCell ref="E14:E15"/>
    <mergeCell ref="F14:I14"/>
    <mergeCell ref="J14:J15"/>
    <mergeCell ref="A9:E9"/>
    <mergeCell ref="F9:M9"/>
    <mergeCell ref="A11:T11"/>
    <mergeCell ref="A13:L13"/>
    <mergeCell ref="M13:T13"/>
    <mergeCell ref="A6:E6"/>
    <mergeCell ref="F6:M6"/>
    <mergeCell ref="A7:E7"/>
    <mergeCell ref="F7:M7"/>
    <mergeCell ref="A8:E8"/>
    <mergeCell ref="F8:M8"/>
    <mergeCell ref="F3:M4"/>
    <mergeCell ref="K14:K15"/>
    <mergeCell ref="L14:L15"/>
    <mergeCell ref="M14:M15"/>
    <mergeCell ref="A17:A49"/>
    <mergeCell ref="B17:B49"/>
    <mergeCell ref="C17:C49"/>
    <mergeCell ref="L32:L35"/>
    <mergeCell ref="M32:M35"/>
    <mergeCell ref="N32:N35"/>
    <mergeCell ref="L36:L39"/>
    <mergeCell ref="M36:M39"/>
    <mergeCell ref="N36:N39"/>
    <mergeCell ref="L40:L44"/>
    <mergeCell ref="M40:M44"/>
    <mergeCell ref="N40:N44"/>
    <mergeCell ref="L45:L49"/>
    <mergeCell ref="M45:M49"/>
    <mergeCell ref="G17:G22"/>
    <mergeCell ref="H17:H22"/>
    <mergeCell ref="I17:I22"/>
    <mergeCell ref="G23:G27"/>
    <mergeCell ref="H23:H27"/>
    <mergeCell ref="I23:I27"/>
    <mergeCell ref="G28:G31"/>
    <mergeCell ref="H28:H31"/>
    <mergeCell ref="I28:I31"/>
    <mergeCell ref="G32:G35"/>
    <mergeCell ref="H32:H35"/>
    <mergeCell ref="I32:I35"/>
    <mergeCell ref="D40:D44"/>
    <mergeCell ref="D45:D49"/>
    <mergeCell ref="F17:F22"/>
    <mergeCell ref="F23:F27"/>
    <mergeCell ref="F28:F31"/>
    <mergeCell ref="F32:F35"/>
    <mergeCell ref="F36:F39"/>
    <mergeCell ref="F40:F44"/>
    <mergeCell ref="F45:F49"/>
    <mergeCell ref="D17:D22"/>
    <mergeCell ref="D23:D27"/>
    <mergeCell ref="D28:D31"/>
    <mergeCell ref="D32:D35"/>
    <mergeCell ref="D36:D39"/>
    <mergeCell ref="G45:G49"/>
    <mergeCell ref="H45:H49"/>
    <mergeCell ref="I45:I49"/>
    <mergeCell ref="J36:J39"/>
    <mergeCell ref="K36:K39"/>
    <mergeCell ref="J40:J44"/>
    <mergeCell ref="K40:K44"/>
    <mergeCell ref="J45:J49"/>
    <mergeCell ref="K45:K49"/>
    <mergeCell ref="G36:G39"/>
    <mergeCell ref="H36:H39"/>
    <mergeCell ref="I36:I39"/>
    <mergeCell ref="G40:G44"/>
    <mergeCell ref="H40:H44"/>
    <mergeCell ref="I40:I44"/>
    <mergeCell ref="P28:P31"/>
    <mergeCell ref="O32:O35"/>
    <mergeCell ref="P32:P35"/>
    <mergeCell ref="O36:O39"/>
    <mergeCell ref="P36:P39"/>
    <mergeCell ref="Q28:Q31"/>
    <mergeCell ref="N45:N49"/>
    <mergeCell ref="J17:J22"/>
    <mergeCell ref="K17:K22"/>
    <mergeCell ref="L17:L22"/>
    <mergeCell ref="M17:M22"/>
    <mergeCell ref="N17:N22"/>
    <mergeCell ref="J23:J27"/>
    <mergeCell ref="K23:K27"/>
    <mergeCell ref="L23:L27"/>
    <mergeCell ref="M23:M27"/>
    <mergeCell ref="N23:N27"/>
    <mergeCell ref="J28:J31"/>
    <mergeCell ref="K28:K31"/>
    <mergeCell ref="L28:L31"/>
    <mergeCell ref="M28:M31"/>
    <mergeCell ref="N28:N31"/>
    <mergeCell ref="J32:J35"/>
    <mergeCell ref="K32:K35"/>
    <mergeCell ref="R28:R31"/>
    <mergeCell ref="S28:S31"/>
    <mergeCell ref="T28:T31"/>
    <mergeCell ref="O40:O44"/>
    <mergeCell ref="P40:P44"/>
    <mergeCell ref="O45:O49"/>
    <mergeCell ref="P45:P49"/>
    <mergeCell ref="R36:R39"/>
    <mergeCell ref="S36:S39"/>
    <mergeCell ref="T36:T39"/>
    <mergeCell ref="R32:R35"/>
    <mergeCell ref="S32:S35"/>
    <mergeCell ref="T32:T35"/>
    <mergeCell ref="R45:R49"/>
    <mergeCell ref="S45:S49"/>
    <mergeCell ref="T45:T49"/>
    <mergeCell ref="R40:R44"/>
    <mergeCell ref="S40:S44"/>
    <mergeCell ref="T40:T44"/>
    <mergeCell ref="Q32:Q35"/>
    <mergeCell ref="Q36:Q39"/>
    <mergeCell ref="Q40:Q44"/>
    <mergeCell ref="Q45:Q49"/>
    <mergeCell ref="O28:O31"/>
  </mergeCells>
  <conditionalFormatting sqref="P17 P23 P28 P32 P36 P40 P45">
    <cfRule type="containsText" dxfId="77" priority="9" stopIfTrue="1" operator="containsText" text="P">
      <formula>NOT(ISERROR(SEARCH("P",P17)))</formula>
    </cfRule>
    <cfRule type="containsText" dxfId="76" priority="10" stopIfTrue="1" operator="containsText" text="R">
      <formula>NOT(ISERROR(SEARCH("R",P17)))</formula>
    </cfRule>
    <cfRule type="containsText" dxfId="75" priority="11" operator="containsText" text="T">
      <formula>NOT(ISERROR(SEARCH("T",P17)))</formula>
    </cfRule>
    <cfRule type="iconSet" priority="421">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8098-B8CB-404D-818C-B0FEC971A8BB}">
  <dimension ref="A1:T41"/>
  <sheetViews>
    <sheetView zoomScale="83" zoomScaleNormal="83" workbookViewId="0">
      <selection activeCell="G17" sqref="G17:G22"/>
    </sheetView>
  </sheetViews>
  <sheetFormatPr defaultColWidth="39.140625" defaultRowHeight="15"/>
  <cols>
    <col min="1" max="1" width="4.28515625" style="173" customWidth="1"/>
    <col min="2" max="2" width="23.42578125" customWidth="1"/>
    <col min="3" max="3" width="20.7109375" customWidth="1"/>
    <col min="4" max="4" width="65.140625" customWidth="1"/>
    <col min="5" max="5" width="48.28515625" customWidth="1"/>
    <col min="6" max="6" width="7.28515625" customWidth="1"/>
    <col min="7" max="7" width="9.28515625" customWidth="1"/>
    <col min="8" max="8" width="7.140625" customWidth="1"/>
    <col min="9" max="9" width="8" customWidth="1"/>
    <col min="10" max="10" width="43.7109375" customWidth="1"/>
    <col min="11" max="11" width="18.28515625" customWidth="1"/>
    <col min="12" max="12" width="19.85546875" customWidth="1"/>
    <col min="13" max="13" width="9.42578125" customWidth="1"/>
    <col min="14" max="14" width="16" customWidth="1"/>
    <col min="15" max="15" width="8.85546875" customWidth="1"/>
    <col min="16" max="16" width="12.7109375" customWidth="1"/>
    <col min="17" max="17" width="27.85546875" customWidth="1"/>
    <col min="18" max="18" width="19.42578125" customWidth="1"/>
    <col min="19" max="19" width="30.28515625" customWidth="1"/>
    <col min="20" max="20" width="31.28515625" customWidth="1"/>
  </cols>
  <sheetData>
    <row r="1" spans="1:20" ht="15.75" thickBot="1"/>
    <row r="2" spans="1:20" ht="15.75" thickBot="1">
      <c r="A2" s="1150"/>
      <c r="B2" s="1151"/>
      <c r="C2" s="1151"/>
      <c r="D2" s="1151"/>
      <c r="E2" s="1152"/>
      <c r="F2" s="1228" t="s">
        <v>18</v>
      </c>
      <c r="G2" s="1229"/>
      <c r="H2" s="1229"/>
      <c r="I2" s="1229"/>
      <c r="J2" s="1229"/>
      <c r="K2" s="1229"/>
      <c r="L2" s="1229"/>
      <c r="M2" s="1230"/>
      <c r="N2" s="1231" t="s">
        <v>489</v>
      </c>
      <c r="O2" s="1232"/>
      <c r="P2" s="1232"/>
      <c r="Q2" s="1232"/>
      <c r="R2" s="1232"/>
      <c r="S2" s="1232"/>
      <c r="T2" s="1233"/>
    </row>
    <row r="3" spans="1:20" ht="16.5" customHeight="1" thickBot="1">
      <c r="A3" s="1153"/>
      <c r="B3" s="1154"/>
      <c r="C3" s="1154"/>
      <c r="D3" s="1154"/>
      <c r="E3" s="1155"/>
      <c r="F3" s="1234" t="s">
        <v>17</v>
      </c>
      <c r="G3" s="1235"/>
      <c r="H3" s="1235"/>
      <c r="I3" s="1235"/>
      <c r="J3" s="1235"/>
      <c r="K3" s="1235"/>
      <c r="L3" s="1235"/>
      <c r="M3" s="1236"/>
      <c r="N3" s="1240" t="s">
        <v>23</v>
      </c>
      <c r="O3" s="1241"/>
      <c r="P3" s="1241"/>
      <c r="Q3" s="1241"/>
      <c r="R3" s="1241"/>
      <c r="S3" s="1241"/>
      <c r="T3" s="1242"/>
    </row>
    <row r="4" spans="1:20" ht="15.75" thickBot="1">
      <c r="A4" s="1156"/>
      <c r="B4" s="1157"/>
      <c r="C4" s="1157"/>
      <c r="D4" s="1157"/>
      <c r="E4" s="1158"/>
      <c r="F4" s="1237"/>
      <c r="G4" s="1238"/>
      <c r="H4" s="1238"/>
      <c r="I4" s="1238"/>
      <c r="J4" s="1238"/>
      <c r="K4" s="1238"/>
      <c r="L4" s="1238"/>
      <c r="M4" s="1239"/>
      <c r="N4" s="1243" t="s">
        <v>8</v>
      </c>
      <c r="O4" s="1244"/>
      <c r="P4" s="1244"/>
      <c r="Q4" s="1244"/>
      <c r="R4" s="1244"/>
      <c r="S4" s="1244"/>
      <c r="T4" s="1245"/>
    </row>
    <row r="5" spans="1:20" ht="15.75" thickBot="1">
      <c r="A5" s="174"/>
      <c r="B5" s="121"/>
      <c r="C5" s="121"/>
      <c r="D5" s="121"/>
      <c r="E5" s="121"/>
      <c r="F5" s="121"/>
      <c r="G5" s="121"/>
      <c r="H5" s="121"/>
      <c r="I5" s="121"/>
      <c r="J5" s="122"/>
      <c r="K5" s="122"/>
      <c r="L5" s="175"/>
      <c r="M5" s="175"/>
      <c r="N5" s="175"/>
      <c r="O5" s="175"/>
      <c r="P5" s="175"/>
      <c r="Q5" s="175"/>
      <c r="R5" s="175"/>
      <c r="S5" s="175"/>
      <c r="T5" s="175"/>
    </row>
    <row r="6" spans="1:20" ht="15.75" thickBot="1">
      <c r="A6" s="1372" t="s">
        <v>82</v>
      </c>
      <c r="B6" s="1373"/>
      <c r="C6" s="1373"/>
      <c r="D6" s="1373"/>
      <c r="E6" s="1374"/>
      <c r="F6" s="994" t="s">
        <v>660</v>
      </c>
      <c r="G6" s="994"/>
      <c r="H6" s="994"/>
      <c r="I6" s="994"/>
      <c r="J6" s="994"/>
      <c r="K6" s="994"/>
      <c r="L6" s="994"/>
      <c r="M6" s="995"/>
      <c r="N6" s="175"/>
      <c r="O6" s="175"/>
      <c r="P6" s="175"/>
      <c r="Q6" s="175"/>
      <c r="R6" s="175"/>
      <c r="S6" s="175"/>
      <c r="T6" s="175"/>
    </row>
    <row r="7" spans="1:20">
      <c r="A7" s="1592" t="s">
        <v>25</v>
      </c>
      <c r="B7" s="1592"/>
      <c r="C7" s="1592"/>
      <c r="D7" s="1592"/>
      <c r="E7" s="1592"/>
      <c r="F7" s="993">
        <v>2025</v>
      </c>
      <c r="G7" s="994"/>
      <c r="H7" s="994"/>
      <c r="I7" s="994"/>
      <c r="J7" s="994"/>
      <c r="K7" s="994"/>
      <c r="L7" s="994"/>
      <c r="M7" s="995"/>
      <c r="N7" s="175"/>
      <c r="O7" s="175"/>
      <c r="P7" s="175"/>
      <c r="Q7" s="175"/>
      <c r="R7" s="175"/>
      <c r="S7" s="175"/>
      <c r="T7" s="175"/>
    </row>
    <row r="8" spans="1:20">
      <c r="A8" s="1137" t="s">
        <v>6</v>
      </c>
      <c r="B8" s="1137"/>
      <c r="C8" s="1137"/>
      <c r="D8" s="1137"/>
      <c r="E8" s="1137"/>
      <c r="F8" s="993" t="s">
        <v>718</v>
      </c>
      <c r="G8" s="994"/>
      <c r="H8" s="994"/>
      <c r="I8" s="994"/>
      <c r="J8" s="994"/>
      <c r="K8" s="994"/>
      <c r="L8" s="994"/>
      <c r="M8" s="995"/>
      <c r="N8" s="175"/>
      <c r="O8" s="175"/>
      <c r="P8" s="175"/>
      <c r="Q8" s="175"/>
      <c r="R8" s="175"/>
      <c r="S8" s="175"/>
      <c r="T8" s="175"/>
    </row>
    <row r="9" spans="1:20">
      <c r="A9" s="1137" t="s">
        <v>7</v>
      </c>
      <c r="B9" s="1137"/>
      <c r="C9" s="1137"/>
      <c r="D9" s="1137"/>
      <c r="E9" s="1137"/>
      <c r="F9" s="993" t="s">
        <v>1151</v>
      </c>
      <c r="G9" s="994"/>
      <c r="H9" s="994"/>
      <c r="I9" s="994"/>
      <c r="J9" s="994"/>
      <c r="K9" s="994"/>
      <c r="L9" s="994"/>
      <c r="M9" s="995"/>
      <c r="N9" s="175"/>
      <c r="O9" s="175"/>
      <c r="P9" s="175"/>
      <c r="Q9" s="175"/>
      <c r="R9" s="175"/>
      <c r="S9" s="175"/>
      <c r="T9" s="175"/>
    </row>
    <row r="10" spans="1:20" ht="15.75" thickBot="1">
      <c r="A10" s="124"/>
      <c r="B10" s="124"/>
      <c r="C10" s="124"/>
      <c r="D10" s="124"/>
      <c r="E10" s="124"/>
      <c r="F10" s="124"/>
      <c r="G10" s="124"/>
      <c r="H10" s="124"/>
      <c r="I10" s="124"/>
      <c r="J10" s="122"/>
      <c r="K10" s="122"/>
      <c r="L10" s="122"/>
      <c r="M10" s="122"/>
      <c r="N10" s="175"/>
      <c r="O10" s="175"/>
      <c r="P10" s="175"/>
      <c r="Q10" s="175"/>
      <c r="R10" s="175"/>
      <c r="S10" s="175"/>
      <c r="T10" s="175"/>
    </row>
    <row r="11" spans="1:20" ht="15.75" thickBot="1">
      <c r="A11" s="1246" t="s">
        <v>9</v>
      </c>
      <c r="B11" s="1247"/>
      <c r="C11" s="1247"/>
      <c r="D11" s="1247"/>
      <c r="E11" s="1247"/>
      <c r="F11" s="1247"/>
      <c r="G11" s="1247"/>
      <c r="H11" s="1247"/>
      <c r="I11" s="1247"/>
      <c r="J11" s="1247"/>
      <c r="K11" s="1247"/>
      <c r="L11" s="1247"/>
      <c r="M11" s="1247"/>
      <c r="N11" s="1247"/>
      <c r="O11" s="1247"/>
      <c r="P11" s="1247"/>
      <c r="Q11" s="1247"/>
      <c r="R11" s="1247"/>
      <c r="S11" s="1247"/>
      <c r="T11" s="1248"/>
    </row>
    <row r="12" spans="1:20" ht="15.75" thickBot="1">
      <c r="A12" s="176"/>
      <c r="B12" s="177"/>
      <c r="C12" s="177"/>
      <c r="D12" s="179"/>
      <c r="E12" s="177"/>
      <c r="F12" s="177"/>
      <c r="G12" s="177"/>
      <c r="H12" s="177"/>
      <c r="I12" s="177"/>
      <c r="J12" s="177"/>
      <c r="K12" s="177"/>
      <c r="L12" s="177"/>
      <c r="M12" s="177"/>
      <c r="N12" s="177"/>
      <c r="O12" s="177"/>
      <c r="P12" s="177"/>
      <c r="Q12" s="177"/>
      <c r="R12" s="177"/>
      <c r="S12" s="177"/>
      <c r="T12" s="178"/>
    </row>
    <row r="13" spans="1:20" ht="15.75" thickBot="1">
      <c r="A13" s="1249" t="s">
        <v>16</v>
      </c>
      <c r="B13" s="1250"/>
      <c r="C13" s="1250"/>
      <c r="D13" s="1250"/>
      <c r="E13" s="1250"/>
      <c r="F13" s="1250"/>
      <c r="G13" s="1250"/>
      <c r="H13" s="1250"/>
      <c r="I13" s="1250"/>
      <c r="J13" s="1250"/>
      <c r="K13" s="1250"/>
      <c r="L13" s="1251"/>
      <c r="M13" s="1252" t="s">
        <v>1</v>
      </c>
      <c r="N13" s="1252"/>
      <c r="O13" s="1252"/>
      <c r="P13" s="1252"/>
      <c r="Q13" s="1252"/>
      <c r="R13" s="1252"/>
      <c r="S13" s="1252"/>
      <c r="T13" s="1253"/>
    </row>
    <row r="14" spans="1:20" ht="24.75" customHeight="1" thickBot="1">
      <c r="A14" s="1133" t="s">
        <v>27</v>
      </c>
      <c r="B14" s="1226" t="s">
        <v>253</v>
      </c>
      <c r="C14" s="1226" t="s">
        <v>254</v>
      </c>
      <c r="D14" s="1590" t="s">
        <v>26</v>
      </c>
      <c r="E14" s="1135" t="s">
        <v>19</v>
      </c>
      <c r="F14" s="1124" t="s">
        <v>11</v>
      </c>
      <c r="G14" s="1125"/>
      <c r="H14" s="1125"/>
      <c r="I14" s="1126"/>
      <c r="J14" s="1127" t="s">
        <v>20</v>
      </c>
      <c r="K14" s="1127" t="s">
        <v>21</v>
      </c>
      <c r="L14" s="1127" t="s">
        <v>2</v>
      </c>
      <c r="M14" s="1131" t="s">
        <v>22</v>
      </c>
      <c r="N14" s="1118" t="s">
        <v>3</v>
      </c>
      <c r="O14" s="1119"/>
      <c r="P14" s="1120"/>
      <c r="Q14" s="1110" t="s">
        <v>157</v>
      </c>
      <c r="R14" s="1146" t="s">
        <v>5</v>
      </c>
      <c r="S14" s="128" t="s">
        <v>29</v>
      </c>
      <c r="T14" s="1148" t="s">
        <v>0</v>
      </c>
    </row>
    <row r="15" spans="1:20" ht="38.25" customHeight="1" thickBot="1">
      <c r="A15" s="1134"/>
      <c r="B15" s="1227"/>
      <c r="C15" s="1227"/>
      <c r="D15" s="1591"/>
      <c r="E15" s="1136"/>
      <c r="F15" s="129" t="s">
        <v>12</v>
      </c>
      <c r="G15" s="129" t="s">
        <v>13</v>
      </c>
      <c r="H15" s="129" t="s">
        <v>14</v>
      </c>
      <c r="I15" s="129" t="s">
        <v>15</v>
      </c>
      <c r="J15" s="1128"/>
      <c r="K15" s="1128"/>
      <c r="L15" s="1128"/>
      <c r="M15" s="1132"/>
      <c r="N15" s="130" t="s">
        <v>30</v>
      </c>
      <c r="O15" s="131" t="s">
        <v>28</v>
      </c>
      <c r="P15" s="132" t="s">
        <v>31</v>
      </c>
      <c r="Q15" s="1111"/>
      <c r="R15" s="1147"/>
      <c r="S15" s="133"/>
      <c r="T15" s="1149"/>
    </row>
    <row r="16" spans="1:20" ht="15.75" thickBot="1">
      <c r="A16" s="174"/>
      <c r="B16" s="121"/>
      <c r="C16" s="121"/>
      <c r="D16" s="121"/>
      <c r="E16" s="121"/>
      <c r="F16" s="121"/>
      <c r="G16" s="121"/>
      <c r="H16" s="121"/>
      <c r="I16" s="121"/>
      <c r="J16" s="121"/>
      <c r="K16" s="121"/>
      <c r="L16" s="148"/>
      <c r="M16" s="121"/>
      <c r="Q16" s="121"/>
      <c r="R16" s="121"/>
      <c r="S16" s="121"/>
      <c r="T16" s="121"/>
    </row>
    <row r="17" spans="1:20" ht="15" customHeight="1">
      <c r="A17" s="1615">
        <v>1</v>
      </c>
      <c r="B17" s="1344" t="s">
        <v>303</v>
      </c>
      <c r="C17" s="1612" t="s">
        <v>336</v>
      </c>
      <c r="D17" s="1046" t="s">
        <v>1037</v>
      </c>
      <c r="E17" s="568" t="s">
        <v>1034</v>
      </c>
      <c r="F17" s="1637">
        <v>1</v>
      </c>
      <c r="G17" s="1577"/>
      <c r="H17" s="1606"/>
      <c r="I17" s="1606"/>
      <c r="J17" s="1649" t="s">
        <v>1066</v>
      </c>
      <c r="K17" s="1650">
        <v>300000</v>
      </c>
      <c r="L17" s="1651"/>
      <c r="M17" s="1606">
        <v>0.35</v>
      </c>
      <c r="N17" s="1606">
        <v>1</v>
      </c>
      <c r="O17" s="1606">
        <v>1</v>
      </c>
      <c r="P17" s="1566" t="str">
        <f>IF(O17&lt;=V$17,"T",IF(O17&lt;$X$17,"R",IF(O17&gt;=$X$17,"P")))</f>
        <v>P</v>
      </c>
      <c r="Q17" s="1598">
        <v>0.95</v>
      </c>
      <c r="R17" s="1598"/>
      <c r="S17" s="1603" t="s">
        <v>1074</v>
      </c>
      <c r="T17" s="1609"/>
    </row>
    <row r="18" spans="1:20">
      <c r="A18" s="1616"/>
      <c r="B18" s="1345"/>
      <c r="C18" s="1613"/>
      <c r="D18" s="1047"/>
      <c r="E18" s="565" t="s">
        <v>1035</v>
      </c>
      <c r="F18" s="1604"/>
      <c r="G18" s="1578"/>
      <c r="H18" s="1607"/>
      <c r="I18" s="1607"/>
      <c r="J18" s="1630"/>
      <c r="K18" s="1633"/>
      <c r="L18" s="1652"/>
      <c r="M18" s="1607"/>
      <c r="N18" s="1607"/>
      <c r="O18" s="1607"/>
      <c r="P18" s="1567"/>
      <c r="Q18" s="1572"/>
      <c r="R18" s="1572"/>
      <c r="S18" s="1604"/>
      <c r="T18" s="1601"/>
    </row>
    <row r="19" spans="1:20">
      <c r="A19" s="1616"/>
      <c r="B19" s="1345"/>
      <c r="C19" s="1613"/>
      <c r="D19" s="1047"/>
      <c r="E19" s="565" t="s">
        <v>649</v>
      </c>
      <c r="F19" s="1604"/>
      <c r="G19" s="1578"/>
      <c r="H19" s="1607"/>
      <c r="I19" s="1607"/>
      <c r="J19" s="1630"/>
      <c r="K19" s="1633"/>
      <c r="L19" s="1652"/>
      <c r="M19" s="1607"/>
      <c r="N19" s="1607"/>
      <c r="O19" s="1607"/>
      <c r="P19" s="1567"/>
      <c r="Q19" s="1572"/>
      <c r="R19" s="1572"/>
      <c r="S19" s="1604"/>
      <c r="T19" s="1601"/>
    </row>
    <row r="20" spans="1:20">
      <c r="A20" s="1616"/>
      <c r="B20" s="1345"/>
      <c r="C20" s="1613"/>
      <c r="D20" s="1047"/>
      <c r="E20" s="565" t="s">
        <v>650</v>
      </c>
      <c r="F20" s="1604"/>
      <c r="G20" s="1578"/>
      <c r="H20" s="1607"/>
      <c r="I20" s="1607"/>
      <c r="J20" s="1630"/>
      <c r="K20" s="1633"/>
      <c r="L20" s="1652"/>
      <c r="M20" s="1607"/>
      <c r="N20" s="1607"/>
      <c r="O20" s="1607"/>
      <c r="P20" s="1567"/>
      <c r="Q20" s="1572"/>
      <c r="R20" s="1572"/>
      <c r="S20" s="1604"/>
      <c r="T20" s="1601"/>
    </row>
    <row r="21" spans="1:20" ht="15" customHeight="1">
      <c r="A21" s="1616"/>
      <c r="B21" s="1345"/>
      <c r="C21" s="1613"/>
      <c r="D21" s="1047"/>
      <c r="E21" s="565" t="s">
        <v>651</v>
      </c>
      <c r="F21" s="1604"/>
      <c r="G21" s="1578"/>
      <c r="H21" s="1607"/>
      <c r="I21" s="1607"/>
      <c r="J21" s="1630"/>
      <c r="K21" s="1633"/>
      <c r="L21" s="1652"/>
      <c r="M21" s="1607"/>
      <c r="N21" s="1607"/>
      <c r="O21" s="1607"/>
      <c r="P21" s="1567"/>
      <c r="Q21" s="1572"/>
      <c r="R21" s="1572"/>
      <c r="S21" s="1604"/>
      <c r="T21" s="1601"/>
    </row>
    <row r="22" spans="1:20">
      <c r="A22" s="1616"/>
      <c r="B22" s="1345"/>
      <c r="C22" s="1613"/>
      <c r="D22" s="1048"/>
      <c r="E22" s="565" t="s">
        <v>1036</v>
      </c>
      <c r="F22" s="1605"/>
      <c r="G22" s="1579"/>
      <c r="H22" s="1608"/>
      <c r="I22" s="1608"/>
      <c r="J22" s="1631"/>
      <c r="K22" s="1634"/>
      <c r="L22" s="1653"/>
      <c r="M22" s="1608"/>
      <c r="N22" s="1608"/>
      <c r="O22" s="1608"/>
      <c r="P22" s="1062"/>
      <c r="Q22" s="1573"/>
      <c r="R22" s="1573"/>
      <c r="S22" s="1605"/>
      <c r="T22" s="1610"/>
    </row>
    <row r="23" spans="1:20" ht="15" customHeight="1">
      <c r="A23" s="1616"/>
      <c r="B23" s="1345"/>
      <c r="C23" s="1613"/>
      <c r="D23" s="1049" t="s">
        <v>1043</v>
      </c>
      <c r="E23" s="565" t="s">
        <v>1038</v>
      </c>
      <c r="F23" s="1638">
        <v>1</v>
      </c>
      <c r="G23" s="1621">
        <v>1</v>
      </c>
      <c r="H23" s="1622"/>
      <c r="I23" s="1622"/>
      <c r="J23" s="1629" t="s">
        <v>409</v>
      </c>
      <c r="K23" s="1632"/>
      <c r="L23" s="1618"/>
      <c r="M23" s="1622">
        <v>1</v>
      </c>
      <c r="N23" s="1622">
        <v>1</v>
      </c>
      <c r="O23" s="1622">
        <v>1</v>
      </c>
      <c r="P23" s="1061" t="s">
        <v>340</v>
      </c>
      <c r="Q23" s="1627">
        <v>1</v>
      </c>
      <c r="R23" s="1627" t="s">
        <v>1069</v>
      </c>
      <c r="S23" s="1623" t="s">
        <v>657</v>
      </c>
      <c r="T23" s="1600"/>
    </row>
    <row r="24" spans="1:20" ht="15" customHeight="1">
      <c r="A24" s="1616"/>
      <c r="B24" s="1345"/>
      <c r="C24" s="1613"/>
      <c r="D24" s="1047"/>
      <c r="E24" s="565" t="s">
        <v>1039</v>
      </c>
      <c r="F24" s="1624"/>
      <c r="G24" s="1578"/>
      <c r="H24" s="1607"/>
      <c r="I24" s="1607"/>
      <c r="J24" s="1630"/>
      <c r="K24" s="1633"/>
      <c r="L24" s="1619"/>
      <c r="M24" s="1607"/>
      <c r="N24" s="1607"/>
      <c r="O24" s="1607"/>
      <c r="P24" s="1567"/>
      <c r="Q24" s="1619"/>
      <c r="R24" s="1619"/>
      <c r="S24" s="1624"/>
      <c r="T24" s="1601"/>
    </row>
    <row r="25" spans="1:20">
      <c r="A25" s="1616"/>
      <c r="B25" s="1345"/>
      <c r="C25" s="1613"/>
      <c r="D25" s="1047"/>
      <c r="E25" s="565" t="s">
        <v>1040</v>
      </c>
      <c r="F25" s="1624"/>
      <c r="G25" s="1578"/>
      <c r="H25" s="1607"/>
      <c r="I25" s="1607"/>
      <c r="J25" s="1630"/>
      <c r="K25" s="1633"/>
      <c r="L25" s="1619"/>
      <c r="M25" s="1607"/>
      <c r="N25" s="1607"/>
      <c r="O25" s="1607"/>
      <c r="P25" s="1567"/>
      <c r="Q25" s="1619"/>
      <c r="R25" s="1619"/>
      <c r="S25" s="1624"/>
      <c r="T25" s="1601"/>
    </row>
    <row r="26" spans="1:20">
      <c r="A26" s="1616"/>
      <c r="B26" s="1345"/>
      <c r="C26" s="1613"/>
      <c r="D26" s="1047"/>
      <c r="E26" s="565" t="s">
        <v>1041</v>
      </c>
      <c r="F26" s="1624"/>
      <c r="G26" s="1578"/>
      <c r="H26" s="1607"/>
      <c r="I26" s="1607"/>
      <c r="J26" s="1630"/>
      <c r="K26" s="1633"/>
      <c r="L26" s="1619"/>
      <c r="M26" s="1607"/>
      <c r="N26" s="1607"/>
      <c r="O26" s="1607"/>
      <c r="P26" s="1567"/>
      <c r="Q26" s="1619"/>
      <c r="R26" s="1619"/>
      <c r="S26" s="1624"/>
      <c r="T26" s="1601"/>
    </row>
    <row r="27" spans="1:20">
      <c r="A27" s="1616"/>
      <c r="B27" s="1345"/>
      <c r="C27" s="1613"/>
      <c r="D27" s="1048"/>
      <c r="E27" s="565" t="s">
        <v>1042</v>
      </c>
      <c r="F27" s="1625"/>
      <c r="G27" s="1579"/>
      <c r="H27" s="1608"/>
      <c r="I27" s="1608"/>
      <c r="J27" s="1631"/>
      <c r="K27" s="1634"/>
      <c r="L27" s="1628"/>
      <c r="M27" s="1608"/>
      <c r="N27" s="1608"/>
      <c r="O27" s="1608"/>
      <c r="P27" s="1062"/>
      <c r="Q27" s="1628"/>
      <c r="R27" s="1628"/>
      <c r="S27" s="1625"/>
      <c r="T27" s="1601"/>
    </row>
    <row r="28" spans="1:20" ht="15" customHeight="1">
      <c r="A28" s="1616"/>
      <c r="B28" s="1345"/>
      <c r="C28" s="1613"/>
      <c r="D28" s="1049" t="s">
        <v>654</v>
      </c>
      <c r="E28" s="565" t="s">
        <v>655</v>
      </c>
      <c r="F28" s="1638">
        <v>0.5</v>
      </c>
      <c r="G28" s="1621">
        <v>0.8</v>
      </c>
      <c r="H28" s="1640"/>
      <c r="I28" s="1640"/>
      <c r="J28" s="1629" t="s">
        <v>658</v>
      </c>
      <c r="K28" s="1632">
        <v>0</v>
      </c>
      <c r="L28" s="1641"/>
      <c r="M28" s="1626">
        <v>0.5</v>
      </c>
      <c r="N28" s="1626">
        <v>1</v>
      </c>
      <c r="O28" s="1626">
        <v>1</v>
      </c>
      <c r="P28" s="1061" t="str">
        <f>IF(O28&lt;=V$17,"T",IF(O28&lt;$X$17,"R",IF(O28&gt;=$X$17,"P")))</f>
        <v>P</v>
      </c>
      <c r="Q28" s="1627">
        <v>1</v>
      </c>
      <c r="R28" s="1627" t="s">
        <v>84</v>
      </c>
      <c r="S28" s="1623" t="s">
        <v>1077</v>
      </c>
      <c r="T28" s="1601"/>
    </row>
    <row r="29" spans="1:20">
      <c r="A29" s="1616"/>
      <c r="B29" s="1345"/>
      <c r="C29" s="1613"/>
      <c r="D29" s="1047"/>
      <c r="E29" s="565" t="s">
        <v>1054</v>
      </c>
      <c r="F29" s="1624"/>
      <c r="G29" s="1578"/>
      <c r="H29" s="1572"/>
      <c r="I29" s="1572"/>
      <c r="J29" s="1630"/>
      <c r="K29" s="1633"/>
      <c r="L29" s="1641"/>
      <c r="M29" s="1626"/>
      <c r="N29" s="1626"/>
      <c r="O29" s="1626"/>
      <c r="P29" s="1567"/>
      <c r="Q29" s="1619"/>
      <c r="R29" s="1619"/>
      <c r="S29" s="1624"/>
      <c r="T29" s="1601"/>
    </row>
    <row r="30" spans="1:20">
      <c r="A30" s="1616"/>
      <c r="B30" s="1345"/>
      <c r="C30" s="1613"/>
      <c r="D30" s="1047"/>
      <c r="E30" s="565" t="s">
        <v>1055</v>
      </c>
      <c r="F30" s="1624"/>
      <c r="G30" s="1578"/>
      <c r="H30" s="1572"/>
      <c r="I30" s="1572"/>
      <c r="J30" s="1630"/>
      <c r="K30" s="1633"/>
      <c r="L30" s="1641"/>
      <c r="M30" s="1626"/>
      <c r="N30" s="1626"/>
      <c r="O30" s="1626"/>
      <c r="P30" s="1567"/>
      <c r="Q30" s="1619"/>
      <c r="R30" s="1619"/>
      <c r="S30" s="1624"/>
      <c r="T30" s="1601"/>
    </row>
    <row r="31" spans="1:20">
      <c r="A31" s="1616"/>
      <c r="B31" s="1345"/>
      <c r="C31" s="1613"/>
      <c r="D31" s="1048"/>
      <c r="E31" s="565" t="s">
        <v>656</v>
      </c>
      <c r="F31" s="1625"/>
      <c r="G31" s="1579"/>
      <c r="H31" s="1573"/>
      <c r="I31" s="1573"/>
      <c r="J31" s="1631"/>
      <c r="K31" s="1634"/>
      <c r="L31" s="1641"/>
      <c r="M31" s="1626"/>
      <c r="N31" s="1626"/>
      <c r="O31" s="1626"/>
      <c r="P31" s="1062"/>
      <c r="Q31" s="1628"/>
      <c r="R31" s="1628"/>
      <c r="S31" s="1625"/>
      <c r="T31" s="1601"/>
    </row>
    <row r="32" spans="1:20" ht="15" customHeight="1">
      <c r="A32" s="1616"/>
      <c r="B32" s="1345"/>
      <c r="C32" s="1613"/>
      <c r="D32" s="1049" t="s">
        <v>1059</v>
      </c>
      <c r="E32" s="565" t="s">
        <v>1056</v>
      </c>
      <c r="F32" s="1638">
        <v>1</v>
      </c>
      <c r="G32" s="1571">
        <v>1</v>
      </c>
      <c r="H32" s="1618"/>
      <c r="I32" s="1618"/>
      <c r="J32" s="1642" t="s">
        <v>658</v>
      </c>
      <c r="K32" s="1632">
        <v>0</v>
      </c>
      <c r="L32" s="1618"/>
      <c r="M32" s="1646">
        <v>1</v>
      </c>
      <c r="N32" s="1646">
        <v>1</v>
      </c>
      <c r="O32" s="1646">
        <v>1</v>
      </c>
      <c r="P32" s="1061" t="str">
        <f>IF(O32&lt;=V$17,"T",IF(O32&lt;$X$17,"R",IF(O32&gt;=$X$17,"P")))</f>
        <v>P</v>
      </c>
      <c r="Q32" s="1627">
        <v>1</v>
      </c>
      <c r="R32" s="1627" t="s">
        <v>1069</v>
      </c>
      <c r="S32" s="1635" t="s">
        <v>1078</v>
      </c>
      <c r="T32" s="1601"/>
    </row>
    <row r="33" spans="1:20" ht="15" customHeight="1">
      <c r="A33" s="1616"/>
      <c r="B33" s="1345"/>
      <c r="C33" s="1613"/>
      <c r="D33" s="1047"/>
      <c r="E33" s="565" t="s">
        <v>1057</v>
      </c>
      <c r="F33" s="1624"/>
      <c r="G33" s="1572"/>
      <c r="H33" s="1619"/>
      <c r="I33" s="1619"/>
      <c r="J33" s="1643"/>
      <c r="K33" s="1633"/>
      <c r="L33" s="1619"/>
      <c r="M33" s="1647"/>
      <c r="N33" s="1647"/>
      <c r="O33" s="1647"/>
      <c r="P33" s="1567"/>
      <c r="Q33" s="1619"/>
      <c r="R33" s="1619"/>
      <c r="S33" s="1604"/>
      <c r="T33" s="1601"/>
    </row>
    <row r="34" spans="1:20" ht="15" customHeight="1">
      <c r="A34" s="1616"/>
      <c r="B34" s="1345"/>
      <c r="C34" s="1613"/>
      <c r="D34" s="1047"/>
      <c r="E34" s="565" t="s">
        <v>652</v>
      </c>
      <c r="F34" s="1624"/>
      <c r="G34" s="1572"/>
      <c r="H34" s="1619"/>
      <c r="I34" s="1619"/>
      <c r="J34" s="1643"/>
      <c r="K34" s="1633"/>
      <c r="L34" s="1619"/>
      <c r="M34" s="1647"/>
      <c r="N34" s="1647"/>
      <c r="O34" s="1647"/>
      <c r="P34" s="1567"/>
      <c r="Q34" s="1619"/>
      <c r="R34" s="1619"/>
      <c r="S34" s="1604"/>
      <c r="T34" s="1601"/>
    </row>
    <row r="35" spans="1:20" ht="15" customHeight="1">
      <c r="A35" s="1616"/>
      <c r="B35" s="1345"/>
      <c r="C35" s="1613"/>
      <c r="D35" s="1047"/>
      <c r="E35" s="565" t="s">
        <v>653</v>
      </c>
      <c r="F35" s="1624"/>
      <c r="G35" s="1572"/>
      <c r="H35" s="1619"/>
      <c r="I35" s="1619"/>
      <c r="J35" s="1643"/>
      <c r="K35" s="1633"/>
      <c r="L35" s="1619"/>
      <c r="M35" s="1647"/>
      <c r="N35" s="1647"/>
      <c r="O35" s="1647"/>
      <c r="P35" s="1567"/>
      <c r="Q35" s="1619"/>
      <c r="R35" s="1619"/>
      <c r="S35" s="1604"/>
      <c r="T35" s="1601"/>
    </row>
    <row r="36" spans="1:20" ht="15.75" thickBot="1">
      <c r="A36" s="1617"/>
      <c r="B36" s="1346"/>
      <c r="C36" s="1614"/>
      <c r="D36" s="1611"/>
      <c r="E36" s="567" t="s">
        <v>1080</v>
      </c>
      <c r="F36" s="1639"/>
      <c r="G36" s="1574"/>
      <c r="H36" s="1620"/>
      <c r="I36" s="1620"/>
      <c r="J36" s="1644"/>
      <c r="K36" s="1645"/>
      <c r="L36" s="1620"/>
      <c r="M36" s="1648"/>
      <c r="N36" s="1648"/>
      <c r="O36" s="1648"/>
      <c r="P36" s="1568"/>
      <c r="Q36" s="1620"/>
      <c r="R36" s="1620"/>
      <c r="S36" s="1636"/>
      <c r="T36" s="1602"/>
    </row>
    <row r="37" spans="1:20" ht="18.75">
      <c r="A37" s="180"/>
      <c r="B37" s="181" t="s">
        <v>24</v>
      </c>
      <c r="C37" s="182"/>
      <c r="D37" s="182"/>
      <c r="E37" s="182"/>
      <c r="F37" s="182"/>
      <c r="G37" s="182"/>
      <c r="H37" s="182"/>
      <c r="I37" s="182"/>
      <c r="J37" s="182"/>
      <c r="K37" s="182"/>
      <c r="L37" s="182"/>
      <c r="M37" s="182"/>
      <c r="N37" s="183"/>
      <c r="O37" s="183"/>
      <c r="P37" s="183"/>
      <c r="Q37" s="182"/>
      <c r="R37" s="182"/>
      <c r="S37" s="182"/>
      <c r="T37" s="184"/>
    </row>
    <row r="38" spans="1:20">
      <c r="A38" s="185"/>
      <c r="B38" s="186"/>
      <c r="C38" s="186"/>
      <c r="D38" s="186"/>
      <c r="E38" s="186"/>
      <c r="F38" s="186"/>
      <c r="G38" s="186"/>
      <c r="H38" s="186"/>
      <c r="I38" s="186"/>
      <c r="J38" s="186"/>
      <c r="K38" s="186"/>
      <c r="L38" s="186"/>
      <c r="M38" s="186"/>
      <c r="N38" s="187"/>
      <c r="O38" s="187"/>
      <c r="P38" s="187"/>
      <c r="Q38" s="186"/>
      <c r="R38" s="186"/>
      <c r="S38" s="186"/>
      <c r="T38" s="188"/>
    </row>
    <row r="39" spans="1:20">
      <c r="A39" s="185"/>
      <c r="B39" s="186"/>
      <c r="C39" s="186"/>
      <c r="D39" s="186"/>
      <c r="E39" s="186"/>
      <c r="F39" s="186"/>
      <c r="G39" s="186"/>
      <c r="H39" s="186"/>
      <c r="I39" s="186"/>
      <c r="J39" s="186"/>
      <c r="K39" s="186"/>
      <c r="L39" s="186"/>
      <c r="M39" s="186"/>
      <c r="N39" s="187"/>
      <c r="O39" s="187"/>
      <c r="P39" s="187"/>
      <c r="Q39" s="186"/>
      <c r="R39" s="186"/>
      <c r="S39" s="186"/>
      <c r="T39" s="188"/>
    </row>
    <row r="40" spans="1:20">
      <c r="A40" s="189"/>
      <c r="B40" s="190"/>
      <c r="C40" s="190"/>
      <c r="D40" s="190"/>
      <c r="E40" s="190"/>
      <c r="F40" s="190"/>
      <c r="G40" s="190"/>
      <c r="H40" s="190"/>
      <c r="I40" s="190"/>
      <c r="J40" s="190"/>
      <c r="K40" s="190"/>
      <c r="L40" s="190"/>
      <c r="M40" s="190"/>
      <c r="N40" s="187"/>
      <c r="O40" s="187"/>
      <c r="P40" s="187"/>
      <c r="Q40" s="190"/>
      <c r="R40" s="190"/>
      <c r="S40" s="190"/>
      <c r="T40" s="191"/>
    </row>
    <row r="41" spans="1:20">
      <c r="A41" s="192"/>
      <c r="B41" s="192"/>
      <c r="C41" s="192"/>
      <c r="D41" s="192"/>
      <c r="E41" s="192"/>
      <c r="F41" s="192"/>
      <c r="G41" s="192"/>
      <c r="H41" s="192"/>
      <c r="I41" s="192"/>
      <c r="J41" s="192"/>
      <c r="K41" s="192"/>
      <c r="L41" s="192"/>
      <c r="M41" s="192"/>
      <c r="N41" s="192"/>
      <c r="O41" s="192"/>
      <c r="P41" s="192"/>
      <c r="Q41" s="192"/>
      <c r="R41" s="192"/>
      <c r="S41" s="192"/>
      <c r="T41" s="192"/>
    </row>
  </sheetData>
  <mergeCells count="98">
    <mergeCell ref="Q23:Q27"/>
    <mergeCell ref="N32:N36"/>
    <mergeCell ref="O32:O36"/>
    <mergeCell ref="N23:N27"/>
    <mergeCell ref="O23:O27"/>
    <mergeCell ref="P23:P27"/>
    <mergeCell ref="M17:M22"/>
    <mergeCell ref="M23:M27"/>
    <mergeCell ref="J32:J36"/>
    <mergeCell ref="K32:K36"/>
    <mergeCell ref="L32:L36"/>
    <mergeCell ref="M32:M36"/>
    <mergeCell ref="J17:J22"/>
    <mergeCell ref="J23:J27"/>
    <mergeCell ref="K17:K22"/>
    <mergeCell ref="K23:K27"/>
    <mergeCell ref="L17:L22"/>
    <mergeCell ref="L23:L27"/>
    <mergeCell ref="R23:R27"/>
    <mergeCell ref="S23:S27"/>
    <mergeCell ref="R32:R36"/>
    <mergeCell ref="S32:S36"/>
    <mergeCell ref="F17:F22"/>
    <mergeCell ref="F23:F27"/>
    <mergeCell ref="F28:F31"/>
    <mergeCell ref="F32:F36"/>
    <mergeCell ref="G28:G31"/>
    <mergeCell ref="H28:H31"/>
    <mergeCell ref="I28:I31"/>
    <mergeCell ref="G32:G36"/>
    <mergeCell ref="H32:H36"/>
    <mergeCell ref="L28:L31"/>
    <mergeCell ref="P32:P36"/>
    <mergeCell ref="Q32:Q36"/>
    <mergeCell ref="S28:S31"/>
    <mergeCell ref="D17:D22"/>
    <mergeCell ref="D23:D27"/>
    <mergeCell ref="D28:D31"/>
    <mergeCell ref="G17:G22"/>
    <mergeCell ref="H17:H22"/>
    <mergeCell ref="I17:I22"/>
    <mergeCell ref="R17:R22"/>
    <mergeCell ref="M28:M31"/>
    <mergeCell ref="N28:N31"/>
    <mergeCell ref="O28:O31"/>
    <mergeCell ref="P28:P31"/>
    <mergeCell ref="Q28:Q31"/>
    <mergeCell ref="R28:R31"/>
    <mergeCell ref="J28:J31"/>
    <mergeCell ref="K28:K31"/>
    <mergeCell ref="D32:D36"/>
    <mergeCell ref="B17:B36"/>
    <mergeCell ref="C17:C36"/>
    <mergeCell ref="A17:A36"/>
    <mergeCell ref="I32:I36"/>
    <mergeCell ref="G23:G27"/>
    <mergeCell ref="H23:H27"/>
    <mergeCell ref="I23:I27"/>
    <mergeCell ref="S17:S22"/>
    <mergeCell ref="Q14:Q15"/>
    <mergeCell ref="R14:R15"/>
    <mergeCell ref="T14:T15"/>
    <mergeCell ref="N17:N22"/>
    <mergeCell ref="O17:O22"/>
    <mergeCell ref="P17:P22"/>
    <mergeCell ref="Q17:Q22"/>
    <mergeCell ref="T17:T22"/>
    <mergeCell ref="F9:M9"/>
    <mergeCell ref="A11:T11"/>
    <mergeCell ref="A13:L13"/>
    <mergeCell ref="M13:T13"/>
    <mergeCell ref="A14:A15"/>
    <mergeCell ref="B14:B15"/>
    <mergeCell ref="C14:C15"/>
    <mergeCell ref="D14:D15"/>
    <mergeCell ref="E14:E15"/>
    <mergeCell ref="A2:E4"/>
    <mergeCell ref="F2:M2"/>
    <mergeCell ref="N2:T2"/>
    <mergeCell ref="F3:M4"/>
    <mergeCell ref="N3:T3"/>
    <mergeCell ref="N4:T4"/>
    <mergeCell ref="T23:T27"/>
    <mergeCell ref="T28:T31"/>
    <mergeCell ref="T32:T36"/>
    <mergeCell ref="A6:E6"/>
    <mergeCell ref="F6:M6"/>
    <mergeCell ref="A7:E7"/>
    <mergeCell ref="F7:M7"/>
    <mergeCell ref="A8:E8"/>
    <mergeCell ref="F8:M8"/>
    <mergeCell ref="F14:I14"/>
    <mergeCell ref="J14:J15"/>
    <mergeCell ref="K14:K15"/>
    <mergeCell ref="L14:L15"/>
    <mergeCell ref="M14:M15"/>
    <mergeCell ref="N14:P14"/>
    <mergeCell ref="A9:E9"/>
  </mergeCells>
  <conditionalFormatting sqref="P17 P23 P28 P32">
    <cfRule type="containsText" dxfId="74" priority="1" stopIfTrue="1" operator="containsText" text="P">
      <formula>NOT(ISERROR(SEARCH("P",P17)))</formula>
    </cfRule>
    <cfRule type="containsText" dxfId="73" priority="2" stopIfTrue="1" operator="containsText" text="R">
      <formula>NOT(ISERROR(SEARCH("R",P17)))</formula>
    </cfRule>
    <cfRule type="containsText" dxfId="72" priority="3" operator="containsText" text="T">
      <formula>NOT(ISERROR(SEARCH("T",P17)))</formula>
    </cfRule>
  </conditionalFormatting>
  <conditionalFormatting sqref="P23 P17 P28 P32">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ADC6-F889-4158-A270-7F2B67561B50}">
  <dimension ref="A1:T28"/>
  <sheetViews>
    <sheetView zoomScale="83" zoomScaleNormal="83" workbookViewId="0">
      <selection activeCell="S22" sqref="S22"/>
    </sheetView>
  </sheetViews>
  <sheetFormatPr defaultColWidth="39.140625" defaultRowHeight="15"/>
  <cols>
    <col min="1" max="1" width="4.28515625" style="173" customWidth="1"/>
    <col min="2" max="2" width="23.42578125" customWidth="1"/>
    <col min="3" max="3" width="24.28515625" customWidth="1"/>
    <col min="4" max="4" width="65.140625" customWidth="1"/>
    <col min="5" max="5" width="48.28515625" customWidth="1"/>
    <col min="6" max="6" width="7.140625" customWidth="1"/>
    <col min="7" max="7" width="9.28515625" customWidth="1"/>
    <col min="8" max="8" width="7.140625" customWidth="1"/>
    <col min="9" max="9" width="8" customWidth="1"/>
    <col min="10" max="10" width="43.7109375" customWidth="1"/>
    <col min="11" max="11" width="18.28515625" customWidth="1"/>
    <col min="12" max="12" width="19.85546875" customWidth="1"/>
    <col min="13" max="13" width="9.42578125" customWidth="1"/>
    <col min="14" max="14" width="16" customWidth="1"/>
    <col min="15" max="15" width="8.85546875" customWidth="1"/>
    <col min="16" max="16" width="12.7109375" customWidth="1"/>
    <col min="17" max="17" width="27.85546875" customWidth="1"/>
    <col min="18" max="18" width="19.42578125" customWidth="1"/>
    <col min="19" max="19" width="30.28515625" customWidth="1"/>
    <col min="20" max="20" width="31.28515625" customWidth="1"/>
  </cols>
  <sheetData>
    <row r="1" spans="1:20" ht="15.75" thickBot="1"/>
    <row r="2" spans="1:20" ht="15.75" thickBot="1">
      <c r="A2" s="1150"/>
      <c r="B2" s="1151"/>
      <c r="C2" s="1151"/>
      <c r="D2" s="1151"/>
      <c r="E2" s="1152"/>
      <c r="F2" s="1228" t="s">
        <v>18</v>
      </c>
      <c r="G2" s="1229"/>
      <c r="H2" s="1229"/>
      <c r="I2" s="1229"/>
      <c r="J2" s="1229"/>
      <c r="K2" s="1229"/>
      <c r="L2" s="1229"/>
      <c r="M2" s="1230"/>
      <c r="N2" s="1231" t="s">
        <v>489</v>
      </c>
      <c r="O2" s="1232"/>
      <c r="P2" s="1232"/>
      <c r="Q2" s="1232"/>
      <c r="R2" s="1232"/>
      <c r="S2" s="1232"/>
      <c r="T2" s="1233"/>
    </row>
    <row r="3" spans="1:20" ht="16.5" customHeight="1" thickBot="1">
      <c r="A3" s="1153"/>
      <c r="B3" s="1154"/>
      <c r="C3" s="1154"/>
      <c r="D3" s="1154"/>
      <c r="E3" s="1155"/>
      <c r="F3" s="1234" t="s">
        <v>17</v>
      </c>
      <c r="G3" s="1235"/>
      <c r="H3" s="1235"/>
      <c r="I3" s="1235"/>
      <c r="J3" s="1235"/>
      <c r="K3" s="1235"/>
      <c r="L3" s="1235"/>
      <c r="M3" s="1236"/>
      <c r="N3" s="1240" t="s">
        <v>23</v>
      </c>
      <c r="O3" s="1241"/>
      <c r="P3" s="1241"/>
      <c r="Q3" s="1241"/>
      <c r="R3" s="1241"/>
      <c r="S3" s="1241"/>
      <c r="T3" s="1242"/>
    </row>
    <row r="4" spans="1:20" ht="15.75" thickBot="1">
      <c r="A4" s="1156"/>
      <c r="B4" s="1157"/>
      <c r="C4" s="1157"/>
      <c r="D4" s="1157"/>
      <c r="E4" s="1158"/>
      <c r="F4" s="1237"/>
      <c r="G4" s="1238"/>
      <c r="H4" s="1238"/>
      <c r="I4" s="1238"/>
      <c r="J4" s="1238"/>
      <c r="K4" s="1238"/>
      <c r="L4" s="1238"/>
      <c r="M4" s="1239"/>
      <c r="N4" s="1243" t="s">
        <v>8</v>
      </c>
      <c r="O4" s="1244"/>
      <c r="P4" s="1244"/>
      <c r="Q4" s="1244"/>
      <c r="R4" s="1244"/>
      <c r="S4" s="1244"/>
      <c r="T4" s="1245"/>
    </row>
    <row r="5" spans="1:20" ht="15.75" thickBot="1">
      <c r="A5" s="174"/>
      <c r="B5" s="121"/>
      <c r="C5" s="121"/>
      <c r="D5" s="121"/>
      <c r="E5" s="121"/>
      <c r="F5" s="121"/>
      <c r="G5" s="121"/>
      <c r="H5" s="121"/>
      <c r="I5" s="121"/>
      <c r="J5" s="122"/>
      <c r="K5" s="122"/>
      <c r="L5" s="175"/>
      <c r="M5" s="175"/>
      <c r="N5" s="175"/>
      <c r="O5" s="175"/>
      <c r="P5" s="175"/>
      <c r="Q5" s="175"/>
      <c r="R5" s="175"/>
      <c r="S5" s="175"/>
      <c r="T5" s="175"/>
    </row>
    <row r="6" spans="1:20" ht="15.75" thickBot="1">
      <c r="A6" s="1372" t="s">
        <v>82</v>
      </c>
      <c r="B6" s="1373"/>
      <c r="C6" s="1373"/>
      <c r="D6" s="1373"/>
      <c r="E6" s="1374"/>
      <c r="F6" s="994" t="s">
        <v>1081</v>
      </c>
      <c r="G6" s="994"/>
      <c r="H6" s="994"/>
      <c r="I6" s="994"/>
      <c r="J6" s="994"/>
      <c r="K6" s="994"/>
      <c r="L6" s="994"/>
      <c r="M6" s="995"/>
      <c r="N6" s="175"/>
      <c r="O6" s="175"/>
      <c r="P6" s="175"/>
      <c r="Q6" s="175"/>
      <c r="R6" s="175"/>
      <c r="S6" s="175"/>
      <c r="T6" s="175"/>
    </row>
    <row r="7" spans="1:20">
      <c r="A7" s="1592" t="s">
        <v>25</v>
      </c>
      <c r="B7" s="1592"/>
      <c r="C7" s="1592"/>
      <c r="D7" s="1592"/>
      <c r="E7" s="1592"/>
      <c r="F7" s="993">
        <v>2025</v>
      </c>
      <c r="G7" s="994"/>
      <c r="H7" s="994"/>
      <c r="I7" s="994"/>
      <c r="J7" s="994"/>
      <c r="K7" s="994"/>
      <c r="L7" s="994"/>
      <c r="M7" s="995"/>
      <c r="N7" s="175"/>
      <c r="O7" s="175"/>
      <c r="P7" s="175"/>
      <c r="Q7" s="175"/>
      <c r="R7" s="175"/>
      <c r="S7" s="175"/>
      <c r="T7" s="175"/>
    </row>
    <row r="8" spans="1:20">
      <c r="A8" s="1137" t="s">
        <v>6</v>
      </c>
      <c r="B8" s="1137"/>
      <c r="C8" s="1137"/>
      <c r="D8" s="1137"/>
      <c r="E8" s="1137"/>
      <c r="F8" s="993" t="s">
        <v>718</v>
      </c>
      <c r="G8" s="994"/>
      <c r="H8" s="994"/>
      <c r="I8" s="994"/>
      <c r="J8" s="994"/>
      <c r="K8" s="994"/>
      <c r="L8" s="994"/>
      <c r="M8" s="995"/>
      <c r="N8" s="175"/>
      <c r="O8" s="175"/>
      <c r="P8" s="175"/>
      <c r="Q8" s="175"/>
      <c r="R8" s="175"/>
      <c r="S8" s="175"/>
      <c r="T8" s="175"/>
    </row>
    <row r="9" spans="1:20">
      <c r="A9" s="1137" t="s">
        <v>7</v>
      </c>
      <c r="B9" s="1137"/>
      <c r="C9" s="1137"/>
      <c r="D9" s="1137"/>
      <c r="E9" s="1137"/>
      <c r="F9" s="993" t="s">
        <v>1151</v>
      </c>
      <c r="G9" s="994"/>
      <c r="H9" s="994"/>
      <c r="I9" s="994"/>
      <c r="J9" s="994"/>
      <c r="K9" s="994"/>
      <c r="L9" s="994"/>
      <c r="M9" s="995"/>
      <c r="N9" s="175"/>
      <c r="O9" s="175"/>
      <c r="P9" s="175"/>
      <c r="Q9" s="175"/>
      <c r="R9" s="175"/>
      <c r="S9" s="175"/>
      <c r="T9" s="175"/>
    </row>
    <row r="10" spans="1:20" ht="15.75" thickBot="1">
      <c r="A10" s="124"/>
      <c r="B10" s="124"/>
      <c r="C10" s="124"/>
      <c r="D10" s="124"/>
      <c r="E10" s="124"/>
      <c r="F10" s="124"/>
      <c r="G10" s="124"/>
      <c r="H10" s="124"/>
      <c r="I10" s="124"/>
      <c r="J10" s="122"/>
      <c r="K10" s="122"/>
      <c r="L10" s="122"/>
      <c r="M10" s="122"/>
      <c r="N10" s="175"/>
      <c r="O10" s="175"/>
      <c r="P10" s="175"/>
      <c r="Q10" s="175"/>
      <c r="R10" s="175"/>
      <c r="S10" s="175"/>
      <c r="T10" s="175"/>
    </row>
    <row r="11" spans="1:20" ht="15.75" thickBot="1">
      <c r="A11" s="1246" t="s">
        <v>9</v>
      </c>
      <c r="B11" s="1247"/>
      <c r="C11" s="1247"/>
      <c r="D11" s="1247"/>
      <c r="E11" s="1247"/>
      <c r="F11" s="1247"/>
      <c r="G11" s="1247"/>
      <c r="H11" s="1247"/>
      <c r="I11" s="1247"/>
      <c r="J11" s="1247"/>
      <c r="K11" s="1247"/>
      <c r="L11" s="1247"/>
      <c r="M11" s="1247"/>
      <c r="N11" s="1247"/>
      <c r="O11" s="1247"/>
      <c r="P11" s="1247"/>
      <c r="Q11" s="1247"/>
      <c r="R11" s="1247"/>
      <c r="S11" s="1247"/>
      <c r="T11" s="1248"/>
    </row>
    <row r="12" spans="1:20" ht="15.75" thickBot="1">
      <c r="A12" s="176"/>
      <c r="B12" s="177"/>
      <c r="C12" s="177"/>
      <c r="D12" s="179"/>
      <c r="E12" s="177"/>
      <c r="F12" s="177"/>
      <c r="G12" s="177"/>
      <c r="H12" s="177"/>
      <c r="I12" s="177"/>
      <c r="J12" s="177"/>
      <c r="K12" s="177"/>
      <c r="L12" s="177"/>
      <c r="M12" s="177"/>
      <c r="N12" s="177"/>
      <c r="O12" s="177"/>
      <c r="P12" s="177"/>
      <c r="Q12" s="177"/>
      <c r="R12" s="177"/>
      <c r="S12" s="177"/>
      <c r="T12" s="178"/>
    </row>
    <row r="13" spans="1:20" ht="15.75" thickBot="1">
      <c r="A13" s="1249" t="s">
        <v>16</v>
      </c>
      <c r="B13" s="1250"/>
      <c r="C13" s="1250"/>
      <c r="D13" s="1250"/>
      <c r="E13" s="1250"/>
      <c r="F13" s="1250"/>
      <c r="G13" s="1250"/>
      <c r="H13" s="1250"/>
      <c r="I13" s="1250"/>
      <c r="J13" s="1250"/>
      <c r="K13" s="1250"/>
      <c r="L13" s="1251"/>
      <c r="M13" s="1252" t="s">
        <v>1</v>
      </c>
      <c r="N13" s="1252"/>
      <c r="O13" s="1252"/>
      <c r="P13" s="1252"/>
      <c r="Q13" s="1252"/>
      <c r="R13" s="1252"/>
      <c r="S13" s="1252"/>
      <c r="T13" s="1253"/>
    </row>
    <row r="14" spans="1:20" ht="24.75" customHeight="1" thickBot="1">
      <c r="A14" s="1133" t="s">
        <v>27</v>
      </c>
      <c r="B14" s="1226" t="s">
        <v>253</v>
      </c>
      <c r="C14" s="1226" t="s">
        <v>254</v>
      </c>
      <c r="D14" s="1590" t="s">
        <v>26</v>
      </c>
      <c r="E14" s="1135" t="s">
        <v>19</v>
      </c>
      <c r="F14" s="1124" t="s">
        <v>11</v>
      </c>
      <c r="G14" s="1125"/>
      <c r="H14" s="1125"/>
      <c r="I14" s="1126"/>
      <c r="J14" s="1127" t="s">
        <v>20</v>
      </c>
      <c r="K14" s="1127" t="s">
        <v>21</v>
      </c>
      <c r="L14" s="1127" t="s">
        <v>2</v>
      </c>
      <c r="M14" s="1131" t="s">
        <v>22</v>
      </c>
      <c r="N14" s="1118" t="s">
        <v>3</v>
      </c>
      <c r="O14" s="1119"/>
      <c r="P14" s="1120"/>
      <c r="Q14" s="1110" t="s">
        <v>157</v>
      </c>
      <c r="R14" s="1146" t="s">
        <v>5</v>
      </c>
      <c r="S14" s="128" t="s">
        <v>29</v>
      </c>
      <c r="T14" s="1148" t="s">
        <v>0</v>
      </c>
    </row>
    <row r="15" spans="1:20" ht="38.25" customHeight="1" thickBot="1">
      <c r="A15" s="1134"/>
      <c r="B15" s="1227"/>
      <c r="C15" s="1227"/>
      <c r="D15" s="1591"/>
      <c r="E15" s="1136"/>
      <c r="F15" s="129" t="s">
        <v>12</v>
      </c>
      <c r="G15" s="129" t="s">
        <v>13</v>
      </c>
      <c r="H15" s="129" t="s">
        <v>14</v>
      </c>
      <c r="I15" s="129" t="s">
        <v>15</v>
      </c>
      <c r="J15" s="1128"/>
      <c r="K15" s="1128"/>
      <c r="L15" s="1128"/>
      <c r="M15" s="1132"/>
      <c r="N15" s="130" t="s">
        <v>30</v>
      </c>
      <c r="O15" s="131" t="s">
        <v>28</v>
      </c>
      <c r="P15" s="132" t="s">
        <v>31</v>
      </c>
      <c r="Q15" s="1111"/>
      <c r="R15" s="1147"/>
      <c r="S15" s="133"/>
      <c r="T15" s="1149"/>
    </row>
    <row r="16" spans="1:20" ht="15.75" thickBot="1">
      <c r="A16" s="174"/>
      <c r="B16" s="121"/>
      <c r="C16" s="121"/>
      <c r="D16" s="121"/>
      <c r="E16" s="121"/>
      <c r="F16" s="121"/>
      <c r="G16" s="121"/>
      <c r="H16" s="121"/>
      <c r="I16" s="121"/>
      <c r="J16" s="121"/>
      <c r="K16" s="121"/>
      <c r="L16" s="148"/>
      <c r="M16" s="121"/>
      <c r="Q16" s="121"/>
      <c r="R16" s="121"/>
      <c r="S16" s="121"/>
      <c r="T16" s="121"/>
    </row>
    <row r="17" spans="1:20" ht="30" customHeight="1">
      <c r="A17" s="1587">
        <v>1</v>
      </c>
      <c r="B17" s="1344" t="s">
        <v>303</v>
      </c>
      <c r="C17" s="1344" t="s">
        <v>336</v>
      </c>
      <c r="D17" s="1654" t="s">
        <v>1065</v>
      </c>
      <c r="E17" s="568" t="s">
        <v>1060</v>
      </c>
      <c r="F17" s="1655">
        <v>1</v>
      </c>
      <c r="G17" s="1658">
        <v>1</v>
      </c>
      <c r="H17" s="1659"/>
      <c r="I17" s="1659"/>
      <c r="J17" s="1542" t="s">
        <v>1160</v>
      </c>
      <c r="K17" s="1662">
        <v>0</v>
      </c>
      <c r="L17" s="1524">
        <v>0</v>
      </c>
      <c r="M17" s="1659">
        <v>1</v>
      </c>
      <c r="N17" s="1659">
        <v>1</v>
      </c>
      <c r="O17" s="1659">
        <v>1</v>
      </c>
      <c r="P17" s="962" t="str">
        <f>IF(O17&lt;=V$17,"T",IF(O17&lt;$X$17,"R",IF(O17&gt;=$X$17,"P")))</f>
        <v>P</v>
      </c>
      <c r="Q17" s="961">
        <v>0.95</v>
      </c>
      <c r="R17" s="961" t="s">
        <v>351</v>
      </c>
      <c r="S17" s="1666" t="s">
        <v>1079</v>
      </c>
      <c r="T17" s="1496"/>
    </row>
    <row r="18" spans="1:20">
      <c r="A18" s="1588"/>
      <c r="B18" s="1345"/>
      <c r="C18" s="1345"/>
      <c r="D18" s="964"/>
      <c r="E18" s="565" t="s">
        <v>1061</v>
      </c>
      <c r="F18" s="1656"/>
      <c r="G18" s="1575"/>
      <c r="H18" s="1529"/>
      <c r="I18" s="1529"/>
      <c r="J18" s="1506"/>
      <c r="K18" s="1663"/>
      <c r="L18" s="1525"/>
      <c r="M18" s="1529"/>
      <c r="N18" s="1529"/>
      <c r="O18" s="1529"/>
      <c r="P18" s="946"/>
      <c r="Q18" s="1343"/>
      <c r="R18" s="1343"/>
      <c r="S18" s="1656"/>
      <c r="T18" s="1497"/>
    </row>
    <row r="19" spans="1:20">
      <c r="A19" s="1588"/>
      <c r="B19" s="1345"/>
      <c r="C19" s="1345"/>
      <c r="D19" s="964"/>
      <c r="E19" s="565" t="s">
        <v>1062</v>
      </c>
      <c r="F19" s="1656"/>
      <c r="G19" s="1575"/>
      <c r="H19" s="1529"/>
      <c r="I19" s="1529"/>
      <c r="J19" s="1506"/>
      <c r="K19" s="1663"/>
      <c r="L19" s="1525"/>
      <c r="M19" s="1529"/>
      <c r="N19" s="1529"/>
      <c r="O19" s="1529"/>
      <c r="P19" s="946"/>
      <c r="Q19" s="1343"/>
      <c r="R19" s="1343"/>
      <c r="S19" s="1656"/>
      <c r="T19" s="1497"/>
    </row>
    <row r="20" spans="1:20" ht="29.25" customHeight="1">
      <c r="A20" s="1588"/>
      <c r="B20" s="1345"/>
      <c r="C20" s="1345"/>
      <c r="D20" s="964"/>
      <c r="E20" s="565" t="s">
        <v>1063</v>
      </c>
      <c r="F20" s="1656"/>
      <c r="G20" s="1575"/>
      <c r="H20" s="1529"/>
      <c r="I20" s="1529"/>
      <c r="J20" s="1506"/>
      <c r="K20" s="1663"/>
      <c r="L20" s="1525"/>
      <c r="M20" s="1529"/>
      <c r="N20" s="1529"/>
      <c r="O20" s="1529"/>
      <c r="P20" s="946"/>
      <c r="Q20" s="1343"/>
      <c r="R20" s="1343"/>
      <c r="S20" s="1656"/>
      <c r="T20" s="1497"/>
    </row>
    <row r="21" spans="1:20" ht="69" customHeight="1" thickBot="1">
      <c r="A21" s="1589"/>
      <c r="B21" s="1346"/>
      <c r="C21" s="1346"/>
      <c r="D21" s="1586"/>
      <c r="E21" s="567" t="s">
        <v>1064</v>
      </c>
      <c r="F21" s="1657"/>
      <c r="G21" s="1576"/>
      <c r="H21" s="1660"/>
      <c r="I21" s="1660"/>
      <c r="J21" s="1661"/>
      <c r="K21" s="1664"/>
      <c r="L21" s="1665"/>
      <c r="M21" s="1660"/>
      <c r="N21" s="1660"/>
      <c r="O21" s="1660"/>
      <c r="P21" s="956"/>
      <c r="Q21" s="1320"/>
      <c r="R21" s="1320"/>
      <c r="S21" s="1657"/>
      <c r="T21" s="1498"/>
    </row>
    <row r="22" spans="1:20" ht="56.25" customHeight="1">
      <c r="A22" s="305"/>
      <c r="B22" s="306"/>
      <c r="C22" s="306"/>
      <c r="D22" s="307"/>
      <c r="E22" s="308"/>
      <c r="F22" s="309"/>
      <c r="G22" s="310"/>
      <c r="H22" s="252"/>
      <c r="I22" s="252"/>
      <c r="J22" s="311"/>
      <c r="K22" s="312"/>
      <c r="L22" s="313"/>
      <c r="M22" s="252"/>
      <c r="N22" s="252"/>
      <c r="O22" s="252"/>
      <c r="P22" s="314"/>
      <c r="Q22" s="305"/>
      <c r="R22" s="305"/>
      <c r="S22" s="309"/>
      <c r="T22" s="306"/>
    </row>
    <row r="23" spans="1:20" ht="56.25" customHeight="1">
      <c r="A23" s="305"/>
      <c r="B23" s="306"/>
      <c r="C23" s="306"/>
      <c r="D23" s="307"/>
      <c r="E23" s="308"/>
      <c r="F23" s="309"/>
      <c r="G23" s="310"/>
      <c r="H23" s="252"/>
      <c r="I23" s="252"/>
      <c r="J23" s="311"/>
      <c r="K23" s="312"/>
      <c r="L23" s="313"/>
      <c r="M23" s="252"/>
      <c r="N23" s="252"/>
      <c r="O23" s="252"/>
      <c r="P23" s="314"/>
      <c r="Q23" s="305"/>
      <c r="R23" s="305"/>
      <c r="S23" s="309"/>
      <c r="T23" s="306"/>
    </row>
    <row r="24" spans="1:20" ht="18.75">
      <c r="A24" s="180"/>
      <c r="B24" s="181" t="s">
        <v>24</v>
      </c>
      <c r="C24" s="182"/>
      <c r="D24" s="182"/>
      <c r="E24" s="182"/>
      <c r="F24" s="182"/>
      <c r="G24" s="182"/>
      <c r="H24" s="182"/>
      <c r="I24" s="182"/>
      <c r="J24" s="182"/>
      <c r="K24" s="182"/>
      <c r="L24" s="182"/>
      <c r="M24" s="182"/>
      <c r="N24" s="183"/>
      <c r="O24" s="183"/>
      <c r="P24" s="183"/>
      <c r="Q24" s="182"/>
      <c r="R24" s="182"/>
      <c r="S24" s="182"/>
      <c r="T24" s="184"/>
    </row>
    <row r="25" spans="1:20">
      <c r="A25" s="185"/>
      <c r="B25" s="186"/>
      <c r="C25" s="186"/>
      <c r="D25" s="186"/>
      <c r="E25" s="186"/>
      <c r="F25" s="186"/>
      <c r="G25" s="186"/>
      <c r="H25" s="186"/>
      <c r="I25" s="186"/>
      <c r="J25" s="186"/>
      <c r="K25" s="186"/>
      <c r="L25" s="186"/>
      <c r="M25" s="186"/>
      <c r="N25" s="187"/>
      <c r="O25" s="187"/>
      <c r="P25" s="187"/>
      <c r="Q25" s="186"/>
      <c r="R25" s="186"/>
      <c r="S25" s="186"/>
      <c r="T25" s="188"/>
    </row>
    <row r="26" spans="1:20">
      <c r="A26" s="185"/>
      <c r="B26" s="186"/>
      <c r="C26" s="186"/>
      <c r="D26" s="186"/>
      <c r="E26" s="186"/>
      <c r="F26" s="186"/>
      <c r="G26" s="186"/>
      <c r="H26" s="186"/>
      <c r="I26" s="186"/>
      <c r="J26" s="186"/>
      <c r="K26" s="186"/>
      <c r="L26" s="186"/>
      <c r="M26" s="186"/>
      <c r="N26" s="187"/>
      <c r="O26" s="187"/>
      <c r="P26" s="187"/>
      <c r="Q26" s="186"/>
      <c r="R26" s="186"/>
      <c r="S26" s="186"/>
      <c r="T26" s="188"/>
    </row>
    <row r="27" spans="1:20">
      <c r="A27" s="189"/>
      <c r="B27" s="190"/>
      <c r="C27" s="190"/>
      <c r="D27" s="190"/>
      <c r="E27" s="190"/>
      <c r="F27" s="190"/>
      <c r="G27" s="190"/>
      <c r="H27" s="190"/>
      <c r="I27" s="190"/>
      <c r="J27" s="190"/>
      <c r="K27" s="190"/>
      <c r="L27" s="190"/>
      <c r="M27" s="190"/>
      <c r="N27" s="187"/>
      <c r="O27" s="187"/>
      <c r="P27" s="187"/>
      <c r="Q27" s="190"/>
      <c r="R27" s="190"/>
      <c r="S27" s="190"/>
      <c r="T27" s="191"/>
    </row>
    <row r="28" spans="1:20">
      <c r="A28" s="192"/>
      <c r="B28" s="192"/>
      <c r="C28" s="192"/>
      <c r="D28" s="192"/>
      <c r="E28" s="192"/>
      <c r="F28" s="192"/>
      <c r="G28" s="192"/>
      <c r="H28" s="192"/>
      <c r="I28" s="192"/>
      <c r="J28" s="192"/>
      <c r="K28" s="192"/>
      <c r="L28" s="192"/>
      <c r="M28" s="192"/>
      <c r="N28" s="192"/>
      <c r="O28" s="192"/>
      <c r="P28" s="192"/>
      <c r="Q28" s="192"/>
      <c r="R28" s="192"/>
      <c r="S28" s="192"/>
      <c r="T28" s="192"/>
    </row>
  </sheetData>
  <mergeCells count="50">
    <mergeCell ref="T17:T21"/>
    <mergeCell ref="I17:I21"/>
    <mergeCell ref="J17:J21"/>
    <mergeCell ref="K17:K21"/>
    <mergeCell ref="L17:L21"/>
    <mergeCell ref="M17:M21"/>
    <mergeCell ref="N17:N21"/>
    <mergeCell ref="O17:O21"/>
    <mergeCell ref="P17:P21"/>
    <mergeCell ref="Q17:Q21"/>
    <mergeCell ref="R17:R21"/>
    <mergeCell ref="S17:S21"/>
    <mergeCell ref="Q14:Q15"/>
    <mergeCell ref="R14:R15"/>
    <mergeCell ref="T14:T15"/>
    <mergeCell ref="A17:A21"/>
    <mergeCell ref="B17:B21"/>
    <mergeCell ref="C17:C21"/>
    <mergeCell ref="D17:D21"/>
    <mergeCell ref="F17:F21"/>
    <mergeCell ref="G17:G21"/>
    <mergeCell ref="H17:H21"/>
    <mergeCell ref="F14:I14"/>
    <mergeCell ref="J14:J15"/>
    <mergeCell ref="K14:K15"/>
    <mergeCell ref="L14:L15"/>
    <mergeCell ref="M14:M15"/>
    <mergeCell ref="N14:P14"/>
    <mergeCell ref="A9:E9"/>
    <mergeCell ref="F9:M9"/>
    <mergeCell ref="A11:T11"/>
    <mergeCell ref="A13:L13"/>
    <mergeCell ref="M13:T13"/>
    <mergeCell ref="A14:A15"/>
    <mergeCell ref="B14:B15"/>
    <mergeCell ref="C14:C15"/>
    <mergeCell ref="D14:D15"/>
    <mergeCell ref="E14:E15"/>
    <mergeCell ref="A6:E6"/>
    <mergeCell ref="F6:M6"/>
    <mergeCell ref="A7:E7"/>
    <mergeCell ref="F7:M7"/>
    <mergeCell ref="A8:E8"/>
    <mergeCell ref="F8:M8"/>
    <mergeCell ref="A2:E4"/>
    <mergeCell ref="F2:M2"/>
    <mergeCell ref="N2:T2"/>
    <mergeCell ref="F3:M4"/>
    <mergeCell ref="N3:T3"/>
    <mergeCell ref="N4:T4"/>
  </mergeCells>
  <conditionalFormatting sqref="P17">
    <cfRule type="containsText" dxfId="71" priority="1" stopIfTrue="1" operator="containsText" text="P">
      <formula>NOT(ISERROR(SEARCH("P",P17)))</formula>
    </cfRule>
    <cfRule type="containsText" dxfId="70" priority="2" stopIfTrue="1" operator="containsText" text="R">
      <formula>NOT(ISERROR(SEARCH("R",P17)))</formula>
    </cfRule>
    <cfRule type="containsText" dxfId="69" priority="3" operator="containsText" text="T">
      <formula>NOT(ISERROR(SEARCH("T",P17)))</formula>
    </cfRule>
    <cfRule type="iconSet" priority="449">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67"/>
  <sheetViews>
    <sheetView topLeftCell="A22" zoomScale="77" zoomScaleNormal="77" workbookViewId="0">
      <selection activeCell="E44" sqref="E44"/>
    </sheetView>
  </sheetViews>
  <sheetFormatPr defaultColWidth="11.42578125" defaultRowHeight="15"/>
  <cols>
    <col min="1" max="1" width="11.42578125" style="29"/>
    <col min="2" max="2" width="34.5703125" style="29" customWidth="1"/>
    <col min="3" max="3" width="30" style="29" customWidth="1"/>
    <col min="4" max="4" width="46.5703125" style="29" customWidth="1"/>
    <col min="5" max="5" width="81.85546875" style="29" customWidth="1"/>
    <col min="6" max="9" width="11.42578125" style="29"/>
    <col min="10" max="10" width="67.42578125" style="29" customWidth="1"/>
    <col min="11" max="11" width="27" style="29" customWidth="1"/>
    <col min="12" max="12" width="31.5703125" style="29" customWidth="1"/>
    <col min="13" max="13" width="11.42578125" style="29"/>
    <col min="14" max="14" width="21" style="29" customWidth="1"/>
    <col min="15" max="16" width="11.42578125" style="29"/>
    <col min="17" max="17" width="31.85546875" style="29" customWidth="1"/>
    <col min="18" max="18" width="24.140625" style="29" customWidth="1"/>
    <col min="19" max="19" width="11.42578125" style="29"/>
    <col min="20" max="20" width="19.42578125" style="29" customWidth="1"/>
    <col min="21" max="16384" width="11.42578125" style="29"/>
  </cols>
  <sheetData>
    <row r="1" spans="1:20" ht="15.75" thickBot="1"/>
    <row r="2" spans="1:20" ht="16.5" thickBot="1">
      <c r="A2" s="1731"/>
      <c r="B2" s="1732"/>
      <c r="C2" s="1732"/>
      <c r="D2" s="1732"/>
      <c r="E2" s="1733"/>
      <c r="F2" s="1740" t="s">
        <v>18</v>
      </c>
      <c r="G2" s="1741"/>
      <c r="H2" s="1741"/>
      <c r="I2" s="1741"/>
      <c r="J2" s="1741"/>
      <c r="K2" s="1741"/>
      <c r="L2" s="1741"/>
      <c r="M2" s="1742"/>
      <c r="N2" s="1697" t="s">
        <v>489</v>
      </c>
      <c r="O2" s="1698"/>
      <c r="P2" s="1698"/>
      <c r="Q2" s="1698"/>
      <c r="R2" s="1698"/>
      <c r="S2" s="1698"/>
      <c r="T2" s="1699"/>
    </row>
    <row r="3" spans="1:20" ht="16.5" thickBot="1">
      <c r="A3" s="1734"/>
      <c r="B3" s="1735"/>
      <c r="C3" s="1735"/>
      <c r="D3" s="1735"/>
      <c r="E3" s="1736"/>
      <c r="F3" s="1700" t="s">
        <v>17</v>
      </c>
      <c r="G3" s="1701"/>
      <c r="H3" s="1701"/>
      <c r="I3" s="1701"/>
      <c r="J3" s="1701"/>
      <c r="K3" s="1701"/>
      <c r="L3" s="1701"/>
      <c r="M3" s="1702"/>
      <c r="N3" s="1706" t="s">
        <v>85</v>
      </c>
      <c r="O3" s="1707"/>
      <c r="P3" s="1707"/>
      <c r="Q3" s="1707"/>
      <c r="R3" s="1707"/>
      <c r="S3" s="1707"/>
      <c r="T3" s="1708"/>
    </row>
    <row r="4" spans="1:20" ht="16.5" thickBot="1">
      <c r="A4" s="1737"/>
      <c r="B4" s="1738"/>
      <c r="C4" s="1738"/>
      <c r="D4" s="1738"/>
      <c r="E4" s="1739"/>
      <c r="F4" s="1703"/>
      <c r="G4" s="1704"/>
      <c r="H4" s="1704"/>
      <c r="I4" s="1704"/>
      <c r="J4" s="1704"/>
      <c r="K4" s="1704"/>
      <c r="L4" s="1704"/>
      <c r="M4" s="1705"/>
      <c r="N4" s="1709" t="s">
        <v>8</v>
      </c>
      <c r="O4" s="1710"/>
      <c r="P4" s="1710"/>
      <c r="Q4" s="1710"/>
      <c r="R4" s="1710"/>
      <c r="S4" s="1710"/>
      <c r="T4" s="1711"/>
    </row>
    <row r="5" spans="1:20" ht="15.75">
      <c r="A5" s="52"/>
      <c r="B5" s="52"/>
      <c r="C5" s="52"/>
      <c r="D5" s="52"/>
      <c r="E5" s="52"/>
      <c r="F5" s="52"/>
      <c r="G5" s="52"/>
      <c r="H5" s="52"/>
      <c r="I5" s="52"/>
      <c r="J5" s="60"/>
      <c r="K5" s="60"/>
      <c r="L5" s="61"/>
      <c r="M5" s="61"/>
      <c r="N5" s="61"/>
      <c r="O5" s="61"/>
      <c r="P5" s="61"/>
      <c r="Q5" s="61"/>
      <c r="R5" s="61"/>
      <c r="S5" s="61"/>
      <c r="T5" s="61"/>
    </row>
    <row r="6" spans="1:20" ht="15.75">
      <c r="A6" s="1752" t="s">
        <v>10</v>
      </c>
      <c r="B6" s="1752"/>
      <c r="C6" s="1752"/>
      <c r="D6" s="1752"/>
      <c r="E6" s="1752"/>
      <c r="F6" s="1753" t="s">
        <v>203</v>
      </c>
      <c r="G6" s="1754"/>
      <c r="H6" s="1754"/>
      <c r="I6" s="1754"/>
      <c r="J6" s="1754"/>
      <c r="K6" s="1754"/>
      <c r="L6" s="1754"/>
      <c r="M6" s="1755"/>
      <c r="N6" s="61"/>
      <c r="O6" s="61"/>
      <c r="P6" s="61"/>
      <c r="Q6" s="61"/>
      <c r="R6" s="61"/>
      <c r="S6" s="61"/>
      <c r="T6" s="61"/>
    </row>
    <row r="7" spans="1:20" ht="15.75">
      <c r="A7" s="1756">
        <f t="array" aca="1" ref="A7" ca="1">+#REF!+A7:T16</f>
        <v>3</v>
      </c>
      <c r="B7" s="1752"/>
      <c r="C7" s="1752"/>
      <c r="D7" s="1752"/>
      <c r="E7" s="1752"/>
      <c r="F7" s="993">
        <v>2025</v>
      </c>
      <c r="G7" s="994"/>
      <c r="H7" s="994"/>
      <c r="I7" s="994"/>
      <c r="J7" s="994"/>
      <c r="K7" s="994"/>
      <c r="L7" s="994"/>
      <c r="M7" s="995"/>
      <c r="N7" s="61"/>
      <c r="O7" s="61"/>
      <c r="P7" s="61"/>
      <c r="Q7" s="61"/>
      <c r="R7" s="61"/>
      <c r="S7" s="61"/>
      <c r="T7" s="61"/>
    </row>
    <row r="8" spans="1:20" ht="15.75">
      <c r="A8" s="1752" t="s">
        <v>6</v>
      </c>
      <c r="B8" s="1752"/>
      <c r="C8" s="1752"/>
      <c r="D8" s="1752"/>
      <c r="E8" s="1752"/>
      <c r="F8" s="993" t="s">
        <v>718</v>
      </c>
      <c r="G8" s="994"/>
      <c r="H8" s="994"/>
      <c r="I8" s="994"/>
      <c r="J8" s="994"/>
      <c r="K8" s="994"/>
      <c r="L8" s="994"/>
      <c r="M8" s="995"/>
      <c r="N8" s="61"/>
      <c r="O8" s="61"/>
      <c r="P8" s="61"/>
      <c r="Q8" s="61"/>
      <c r="R8" s="61"/>
      <c r="S8" s="61"/>
      <c r="T8" s="61"/>
    </row>
    <row r="9" spans="1:20" ht="15.75">
      <c r="A9" s="1752" t="s">
        <v>7</v>
      </c>
      <c r="B9" s="1752"/>
      <c r="C9" s="1752"/>
      <c r="D9" s="1752"/>
      <c r="E9" s="1752"/>
      <c r="F9" s="993" t="s">
        <v>1151</v>
      </c>
      <c r="G9" s="994"/>
      <c r="H9" s="994"/>
      <c r="I9" s="994"/>
      <c r="J9" s="994"/>
      <c r="K9" s="994"/>
      <c r="L9" s="994"/>
      <c r="M9" s="995"/>
      <c r="N9" s="61"/>
      <c r="O9" s="61"/>
      <c r="P9" s="61"/>
      <c r="Q9" s="61"/>
      <c r="R9" s="61"/>
      <c r="S9" s="61"/>
      <c r="T9" s="61"/>
    </row>
    <row r="10" spans="1:20" ht="16.5" thickBot="1">
      <c r="A10" s="102"/>
      <c r="B10" s="102"/>
      <c r="C10" s="102"/>
      <c r="D10" s="103"/>
      <c r="E10" s="103"/>
      <c r="F10" s="104"/>
      <c r="G10" s="103"/>
      <c r="H10" s="103"/>
      <c r="I10" s="103"/>
      <c r="J10" s="105"/>
      <c r="K10" s="106"/>
      <c r="L10" s="106"/>
      <c r="M10" s="107"/>
      <c r="N10" s="108"/>
      <c r="O10" s="108"/>
      <c r="P10" s="108"/>
      <c r="Q10" s="108"/>
      <c r="R10" s="108"/>
      <c r="S10" s="108"/>
      <c r="T10" s="108"/>
    </row>
    <row r="11" spans="1:20" ht="16.5" thickBot="1">
      <c r="A11" s="1757" t="s">
        <v>9</v>
      </c>
      <c r="B11" s="1758"/>
      <c r="C11" s="1758"/>
      <c r="D11" s="1758"/>
      <c r="E11" s="1758"/>
      <c r="F11" s="1758"/>
      <c r="G11" s="1758"/>
      <c r="H11" s="1758"/>
      <c r="I11" s="1758"/>
      <c r="J11" s="1758"/>
      <c r="K11" s="1758"/>
      <c r="L11" s="1758"/>
      <c r="M11" s="1758"/>
      <c r="N11" s="1758"/>
      <c r="O11" s="1758"/>
      <c r="P11" s="1758"/>
      <c r="Q11" s="1758"/>
      <c r="R11" s="1758"/>
      <c r="S11" s="1758"/>
      <c r="T11" s="1759"/>
    </row>
    <row r="12" spans="1:20" ht="16.5" thickBot="1">
      <c r="A12" s="109"/>
      <c r="B12" s="110"/>
      <c r="C12" s="110"/>
      <c r="D12" s="111"/>
      <c r="E12" s="111"/>
      <c r="F12" s="110"/>
      <c r="G12" s="111"/>
      <c r="H12" s="111"/>
      <c r="I12" s="111"/>
      <c r="J12" s="112"/>
      <c r="K12" s="111"/>
      <c r="L12" s="111"/>
      <c r="M12" s="110"/>
      <c r="N12" s="111"/>
      <c r="O12" s="111"/>
      <c r="P12" s="111"/>
      <c r="Q12" s="111"/>
      <c r="R12" s="111"/>
      <c r="S12" s="111"/>
      <c r="T12" s="113"/>
    </row>
    <row r="13" spans="1:20" ht="16.5" thickBot="1">
      <c r="A13" s="1717" t="s">
        <v>16</v>
      </c>
      <c r="B13" s="1718"/>
      <c r="C13" s="1718"/>
      <c r="D13" s="1718"/>
      <c r="E13" s="1718"/>
      <c r="F13" s="1718"/>
      <c r="G13" s="1718"/>
      <c r="H13" s="1718"/>
      <c r="I13" s="1718"/>
      <c r="J13" s="1718"/>
      <c r="K13" s="1718"/>
      <c r="L13" s="1719"/>
      <c r="M13" s="1720" t="s">
        <v>1</v>
      </c>
      <c r="N13" s="1721"/>
      <c r="O13" s="1721"/>
      <c r="P13" s="1721"/>
      <c r="Q13" s="1721"/>
      <c r="R13" s="1721"/>
      <c r="S13" s="1721"/>
      <c r="T13" s="1722"/>
    </row>
    <row r="14" spans="1:20" ht="32.25" customHeight="1" thickBot="1">
      <c r="A14" s="1727" t="s">
        <v>27</v>
      </c>
      <c r="B14" s="1723" t="s">
        <v>253</v>
      </c>
      <c r="C14" s="1723" t="s">
        <v>254</v>
      </c>
      <c r="D14" s="1727" t="s">
        <v>26</v>
      </c>
      <c r="E14" s="1729" t="s">
        <v>19</v>
      </c>
      <c r="F14" s="1712" t="s">
        <v>11</v>
      </c>
      <c r="G14" s="1713"/>
      <c r="H14" s="1713"/>
      <c r="I14" s="1714"/>
      <c r="J14" s="1715" t="s">
        <v>20</v>
      </c>
      <c r="K14" s="1715" t="s">
        <v>21</v>
      </c>
      <c r="L14" s="1715" t="s">
        <v>2</v>
      </c>
      <c r="M14" s="1743" t="s">
        <v>22</v>
      </c>
      <c r="N14" s="1745" t="s">
        <v>3</v>
      </c>
      <c r="O14" s="1746"/>
      <c r="P14" s="1747"/>
      <c r="Q14" s="1748" t="s">
        <v>157</v>
      </c>
      <c r="R14" s="1750" t="s">
        <v>5</v>
      </c>
      <c r="S14" s="114" t="s">
        <v>29</v>
      </c>
      <c r="T14" s="1725" t="s">
        <v>0</v>
      </c>
    </row>
    <row r="15" spans="1:20" ht="16.5" thickBot="1">
      <c r="A15" s="1728"/>
      <c r="B15" s="1724"/>
      <c r="C15" s="1724"/>
      <c r="D15" s="1728"/>
      <c r="E15" s="1730"/>
      <c r="F15" s="115" t="s">
        <v>12</v>
      </c>
      <c r="G15" s="115" t="s">
        <v>13</v>
      </c>
      <c r="H15" s="115" t="s">
        <v>14</v>
      </c>
      <c r="I15" s="115" t="s">
        <v>15</v>
      </c>
      <c r="J15" s="1716"/>
      <c r="K15" s="1716"/>
      <c r="L15" s="1716"/>
      <c r="M15" s="1744"/>
      <c r="N15" s="68" t="s">
        <v>30</v>
      </c>
      <c r="O15" s="69" t="s">
        <v>28</v>
      </c>
      <c r="P15" s="70" t="s">
        <v>31</v>
      </c>
      <c r="Q15" s="1749"/>
      <c r="R15" s="1751"/>
      <c r="S15" s="116"/>
      <c r="T15" s="1726"/>
    </row>
    <row r="16" spans="1:20" ht="15.75" thickBot="1">
      <c r="A16" s="107"/>
      <c r="B16" s="107"/>
      <c r="C16" s="107"/>
      <c r="F16" s="117"/>
      <c r="J16" s="118"/>
      <c r="L16" s="119"/>
      <c r="M16" s="107"/>
    </row>
    <row r="17" spans="1:20" ht="30" customHeight="1">
      <c r="A17" s="1669">
        <v>1</v>
      </c>
      <c r="B17" s="1671" t="s">
        <v>257</v>
      </c>
      <c r="C17" s="1671" t="s">
        <v>318</v>
      </c>
      <c r="D17" s="1690" t="s">
        <v>491</v>
      </c>
      <c r="E17" s="573" t="s">
        <v>492</v>
      </c>
      <c r="F17" s="1691">
        <v>1</v>
      </c>
      <c r="G17" s="1691">
        <v>1</v>
      </c>
      <c r="H17" s="1695"/>
      <c r="I17" s="1695"/>
      <c r="J17" s="1690" t="s">
        <v>552</v>
      </c>
      <c r="K17" s="1692"/>
      <c r="L17" s="1693"/>
      <c r="M17" s="1691">
        <v>1</v>
      </c>
      <c r="N17" s="1694">
        <v>0</v>
      </c>
      <c r="O17" s="1695">
        <v>1</v>
      </c>
      <c r="P17" s="1696" t="str">
        <f>IF(O17&lt;=V$17,"T",IF(O17&lt;$X$17,"R",IF(O17&gt;=$X$17,"P")))</f>
        <v>P</v>
      </c>
      <c r="Q17" s="1693"/>
      <c r="R17" s="1693"/>
      <c r="S17" s="1693"/>
      <c r="T17" s="1682"/>
    </row>
    <row r="18" spans="1:20" ht="30">
      <c r="A18" s="1670"/>
      <c r="B18" s="1672"/>
      <c r="C18" s="1672"/>
      <c r="D18" s="1684"/>
      <c r="E18" s="335" t="s">
        <v>493</v>
      </c>
      <c r="F18" s="1680"/>
      <c r="G18" s="1680"/>
      <c r="H18" s="1677"/>
      <c r="I18" s="1677"/>
      <c r="J18" s="1684"/>
      <c r="K18" s="1685"/>
      <c r="L18" s="1667"/>
      <c r="M18" s="1680"/>
      <c r="N18" s="1686"/>
      <c r="O18" s="1683"/>
      <c r="P18" s="1688"/>
      <c r="Q18" s="1667"/>
      <c r="R18" s="1667"/>
      <c r="S18" s="1667"/>
      <c r="T18" s="1668"/>
    </row>
    <row r="19" spans="1:20" ht="30">
      <c r="A19" s="1670"/>
      <c r="B19" s="1672"/>
      <c r="C19" s="1672"/>
      <c r="D19" s="1684"/>
      <c r="E19" s="335" t="s">
        <v>494</v>
      </c>
      <c r="F19" s="1680"/>
      <c r="G19" s="1680"/>
      <c r="H19" s="1677"/>
      <c r="I19" s="1677"/>
      <c r="J19" s="1684"/>
      <c r="K19" s="1685"/>
      <c r="L19" s="1667"/>
      <c r="M19" s="1680"/>
      <c r="N19" s="1686"/>
      <c r="O19" s="1683"/>
      <c r="P19" s="1688"/>
      <c r="Q19" s="1667"/>
      <c r="R19" s="1667"/>
      <c r="S19" s="1667"/>
      <c r="T19" s="1668"/>
    </row>
    <row r="20" spans="1:20">
      <c r="A20" s="1670"/>
      <c r="B20" s="1672"/>
      <c r="C20" s="1672"/>
      <c r="D20" s="1684"/>
      <c r="E20" s="335" t="s">
        <v>495</v>
      </c>
      <c r="F20" s="1680"/>
      <c r="G20" s="1680"/>
      <c r="H20" s="1677"/>
      <c r="I20" s="1677"/>
      <c r="J20" s="1684"/>
      <c r="K20" s="1685"/>
      <c r="L20" s="1667"/>
      <c r="M20" s="1680"/>
      <c r="N20" s="1686"/>
      <c r="O20" s="1683"/>
      <c r="P20" s="1688"/>
      <c r="Q20" s="1667"/>
      <c r="R20" s="1667"/>
      <c r="S20" s="1667"/>
      <c r="T20" s="1668"/>
    </row>
    <row r="21" spans="1:20" ht="30" customHeight="1">
      <c r="A21" s="1670"/>
      <c r="B21" s="1672"/>
      <c r="C21" s="1672"/>
      <c r="D21" s="1679" t="s">
        <v>496</v>
      </c>
      <c r="E21" s="335" t="s">
        <v>497</v>
      </c>
      <c r="F21" s="1680">
        <v>1</v>
      </c>
      <c r="G21" s="1680">
        <v>1</v>
      </c>
      <c r="H21" s="1683"/>
      <c r="I21" s="1683"/>
      <c r="J21" s="1684" t="s">
        <v>553</v>
      </c>
      <c r="K21" s="1667"/>
      <c r="L21" s="1667"/>
      <c r="M21" s="1680">
        <v>1</v>
      </c>
      <c r="N21" s="1686">
        <f>IF(M21&lt;1,M21-AVERAGE(F21:I21),M21-(SUM(F21:I21)))</f>
        <v>-1</v>
      </c>
      <c r="O21" s="1683">
        <v>1</v>
      </c>
      <c r="P21" s="1688" t="str">
        <f>IF(O21&lt;=V$17,"T",IF(O21&lt;$X$17,"R",IF(O21&gt;=$X$17,"P")))</f>
        <v>P</v>
      </c>
      <c r="Q21" s="1667"/>
      <c r="R21" s="1667"/>
      <c r="S21" s="1667"/>
      <c r="T21" s="1668"/>
    </row>
    <row r="22" spans="1:20" ht="30">
      <c r="A22" s="1670"/>
      <c r="B22" s="1672"/>
      <c r="C22" s="1672"/>
      <c r="D22" s="1679"/>
      <c r="E22" s="335" t="s">
        <v>498</v>
      </c>
      <c r="F22" s="1680"/>
      <c r="G22" s="1680"/>
      <c r="H22" s="1683"/>
      <c r="I22" s="1683"/>
      <c r="J22" s="1684"/>
      <c r="K22" s="1667"/>
      <c r="L22" s="1667"/>
      <c r="M22" s="1680"/>
      <c r="N22" s="1686"/>
      <c r="O22" s="1683"/>
      <c r="P22" s="1688"/>
      <c r="Q22" s="1667"/>
      <c r="R22" s="1667"/>
      <c r="S22" s="1667"/>
      <c r="T22" s="1668"/>
    </row>
    <row r="23" spans="1:20" ht="30">
      <c r="A23" s="1670"/>
      <c r="B23" s="1672"/>
      <c r="C23" s="1672"/>
      <c r="D23" s="1679"/>
      <c r="E23" s="335" t="s">
        <v>499</v>
      </c>
      <c r="F23" s="1680"/>
      <c r="G23" s="1680"/>
      <c r="H23" s="1683"/>
      <c r="I23" s="1683"/>
      <c r="J23" s="1684"/>
      <c r="K23" s="1667"/>
      <c r="L23" s="1667"/>
      <c r="M23" s="1680"/>
      <c r="N23" s="1686"/>
      <c r="O23" s="1683"/>
      <c r="P23" s="1688"/>
      <c r="Q23" s="1667"/>
      <c r="R23" s="1667"/>
      <c r="S23" s="1667"/>
      <c r="T23" s="1668"/>
    </row>
    <row r="24" spans="1:20" ht="30">
      <c r="A24" s="1670">
        <v>2</v>
      </c>
      <c r="B24" s="1674" t="s">
        <v>268</v>
      </c>
      <c r="C24" s="1672" t="s">
        <v>337</v>
      </c>
      <c r="D24" s="1679"/>
      <c r="E24" s="335" t="s">
        <v>500</v>
      </c>
      <c r="F24" s="1680"/>
      <c r="G24" s="1680"/>
      <c r="H24" s="1683"/>
      <c r="I24" s="1683"/>
      <c r="J24" s="1684"/>
      <c r="K24" s="1667"/>
      <c r="L24" s="1667"/>
      <c r="M24" s="1680"/>
      <c r="N24" s="1686"/>
      <c r="O24" s="1683"/>
      <c r="P24" s="1688"/>
      <c r="Q24" s="1667"/>
      <c r="R24" s="1667"/>
      <c r="S24" s="1667"/>
      <c r="T24" s="1668"/>
    </row>
    <row r="25" spans="1:20" ht="45" customHeight="1">
      <c r="A25" s="1670"/>
      <c r="B25" s="1674"/>
      <c r="C25" s="1672"/>
      <c r="D25" s="1679" t="s">
        <v>204</v>
      </c>
      <c r="E25" s="335" t="s">
        <v>501</v>
      </c>
      <c r="F25" s="1680">
        <v>1</v>
      </c>
      <c r="G25" s="1680">
        <v>1</v>
      </c>
      <c r="H25" s="1681"/>
      <c r="I25" s="1680"/>
      <c r="J25" s="1684" t="s">
        <v>554</v>
      </c>
      <c r="K25" s="1689"/>
      <c r="L25" s="1677"/>
      <c r="M25" s="1680">
        <v>1</v>
      </c>
      <c r="N25" s="1686">
        <f>IF(M25&lt;1,M25-AVERAGE(F25:I25),M25-(SUM(F25:I25)))</f>
        <v>-1</v>
      </c>
      <c r="O25" s="1683">
        <v>1</v>
      </c>
      <c r="P25" s="1687" t="s">
        <v>340</v>
      </c>
      <c r="Q25" s="1677"/>
      <c r="R25" s="1677"/>
      <c r="S25" s="1677"/>
      <c r="T25" s="1678"/>
    </row>
    <row r="26" spans="1:20" ht="30">
      <c r="A26" s="1670"/>
      <c r="B26" s="1674"/>
      <c r="C26" s="1672"/>
      <c r="D26" s="1679"/>
      <c r="E26" s="335" t="s">
        <v>502</v>
      </c>
      <c r="F26" s="1681"/>
      <c r="G26" s="1681"/>
      <c r="H26" s="1681"/>
      <c r="I26" s="1680"/>
      <c r="J26" s="1684"/>
      <c r="K26" s="1689"/>
      <c r="L26" s="1677"/>
      <c r="M26" s="1680"/>
      <c r="N26" s="1686"/>
      <c r="O26" s="1683"/>
      <c r="P26" s="1687"/>
      <c r="Q26" s="1677"/>
      <c r="R26" s="1677"/>
      <c r="S26" s="1677"/>
      <c r="T26" s="1678"/>
    </row>
    <row r="27" spans="1:20" ht="30" customHeight="1">
      <c r="A27" s="1670"/>
      <c r="B27" s="1674"/>
      <c r="C27" s="1672"/>
      <c r="D27" s="1679" t="s">
        <v>503</v>
      </c>
      <c r="E27" s="335" t="s">
        <v>504</v>
      </c>
      <c r="F27" s="1680">
        <v>1</v>
      </c>
      <c r="G27" s="1680">
        <v>1</v>
      </c>
      <c r="H27" s="1681"/>
      <c r="I27" s="1681"/>
      <c r="J27" s="1684" t="s">
        <v>505</v>
      </c>
      <c r="K27" s="1685"/>
      <c r="L27" s="1667"/>
      <c r="M27" s="1681">
        <v>100</v>
      </c>
      <c r="N27" s="1686">
        <v>0</v>
      </c>
      <c r="O27" s="1683">
        <v>1</v>
      </c>
      <c r="P27" s="1687" t="s">
        <v>340</v>
      </c>
      <c r="Q27" s="1667"/>
      <c r="R27" s="1667"/>
      <c r="S27" s="1667"/>
      <c r="T27" s="1668"/>
    </row>
    <row r="28" spans="1:20" ht="30">
      <c r="A28" s="1670"/>
      <c r="B28" s="1674"/>
      <c r="C28" s="1672"/>
      <c r="D28" s="1679"/>
      <c r="E28" s="335" t="s">
        <v>506</v>
      </c>
      <c r="F28" s="1681"/>
      <c r="G28" s="1681"/>
      <c r="H28" s="1681"/>
      <c r="I28" s="1681"/>
      <c r="J28" s="1684"/>
      <c r="K28" s="1685"/>
      <c r="L28" s="1667"/>
      <c r="M28" s="1681"/>
      <c r="N28" s="1686"/>
      <c r="O28" s="1683"/>
      <c r="P28" s="1687"/>
      <c r="Q28" s="1667"/>
      <c r="R28" s="1667"/>
      <c r="S28" s="1667"/>
      <c r="T28" s="1668"/>
    </row>
    <row r="29" spans="1:20" ht="30" customHeight="1">
      <c r="A29" s="1670"/>
      <c r="B29" s="1674"/>
      <c r="C29" s="1672"/>
      <c r="D29" s="1679" t="s">
        <v>507</v>
      </c>
      <c r="E29" s="574" t="s">
        <v>508</v>
      </c>
      <c r="F29" s="1680">
        <v>1</v>
      </c>
      <c r="G29" s="1680">
        <v>1</v>
      </c>
      <c r="H29" s="1677"/>
      <c r="I29" s="1683"/>
      <c r="J29" s="1684" t="s">
        <v>555</v>
      </c>
      <c r="K29" s="1685"/>
      <c r="L29" s="1667"/>
      <c r="M29" s="1680">
        <v>1</v>
      </c>
      <c r="N29" s="1686">
        <v>0</v>
      </c>
      <c r="O29" s="1683">
        <v>1</v>
      </c>
      <c r="P29" s="1687" t="s">
        <v>340</v>
      </c>
      <c r="Q29" s="1667"/>
      <c r="R29" s="1667"/>
      <c r="S29" s="1667"/>
      <c r="T29" s="1668"/>
    </row>
    <row r="30" spans="1:20">
      <c r="A30" s="1670"/>
      <c r="B30" s="1674"/>
      <c r="C30" s="1672"/>
      <c r="D30" s="1679"/>
      <c r="E30" s="335" t="s">
        <v>509</v>
      </c>
      <c r="F30" s="1681"/>
      <c r="G30" s="1681"/>
      <c r="H30" s="1677"/>
      <c r="I30" s="1683"/>
      <c r="J30" s="1684"/>
      <c r="K30" s="1685"/>
      <c r="L30" s="1667"/>
      <c r="M30" s="1680"/>
      <c r="N30" s="1686"/>
      <c r="O30" s="1683"/>
      <c r="P30" s="1687"/>
      <c r="Q30" s="1667"/>
      <c r="R30" s="1667"/>
      <c r="S30" s="1667"/>
      <c r="T30" s="1668"/>
    </row>
    <row r="31" spans="1:20">
      <c r="A31" s="1670"/>
      <c r="B31" s="1674"/>
      <c r="C31" s="1672"/>
      <c r="D31" s="1679"/>
      <c r="E31" s="335" t="s">
        <v>510</v>
      </c>
      <c r="F31" s="1681"/>
      <c r="G31" s="1681"/>
      <c r="H31" s="1677"/>
      <c r="I31" s="1683"/>
      <c r="J31" s="1684"/>
      <c r="K31" s="1685"/>
      <c r="L31" s="1667"/>
      <c r="M31" s="1680"/>
      <c r="N31" s="1686"/>
      <c r="O31" s="1683"/>
      <c r="P31" s="1687"/>
      <c r="Q31" s="1667"/>
      <c r="R31" s="1667"/>
      <c r="S31" s="1667"/>
      <c r="T31" s="1668"/>
    </row>
    <row r="32" spans="1:20">
      <c r="A32" s="1670"/>
      <c r="B32" s="1674"/>
      <c r="C32" s="1672"/>
      <c r="D32" s="1679"/>
      <c r="E32" s="335" t="s">
        <v>511</v>
      </c>
      <c r="F32" s="1681"/>
      <c r="G32" s="1681"/>
      <c r="H32" s="1677"/>
      <c r="I32" s="1683"/>
      <c r="J32" s="1684"/>
      <c r="K32" s="1685"/>
      <c r="L32" s="1667"/>
      <c r="M32" s="1680"/>
      <c r="N32" s="1686"/>
      <c r="O32" s="1683"/>
      <c r="P32" s="1687"/>
      <c r="Q32" s="1667"/>
      <c r="R32" s="1667"/>
      <c r="S32" s="1667"/>
      <c r="T32" s="1668"/>
    </row>
    <row r="33" spans="1:20" ht="30">
      <c r="A33" s="1670"/>
      <c r="B33" s="1674"/>
      <c r="C33" s="1672"/>
      <c r="D33" s="1679"/>
      <c r="E33" s="335" t="s">
        <v>512</v>
      </c>
      <c r="F33" s="1681"/>
      <c r="G33" s="1681"/>
      <c r="H33" s="1677"/>
      <c r="I33" s="1683"/>
      <c r="J33" s="1684"/>
      <c r="K33" s="1685"/>
      <c r="L33" s="1667"/>
      <c r="M33" s="1680"/>
      <c r="N33" s="1686"/>
      <c r="O33" s="1683"/>
      <c r="P33" s="1687"/>
      <c r="Q33" s="1667"/>
      <c r="R33" s="1667"/>
      <c r="S33" s="1667"/>
      <c r="T33" s="1668"/>
    </row>
    <row r="34" spans="1:20" ht="30" customHeight="1">
      <c r="A34" s="1670"/>
      <c r="B34" s="1674"/>
      <c r="C34" s="1672"/>
      <c r="D34" s="1679" t="s">
        <v>513</v>
      </c>
      <c r="E34" s="335" t="s">
        <v>514</v>
      </c>
      <c r="F34" s="1680">
        <v>1</v>
      </c>
      <c r="G34" s="1680">
        <v>1</v>
      </c>
      <c r="H34" s="1677"/>
      <c r="I34" s="1683"/>
      <c r="J34" s="1684" t="s">
        <v>556</v>
      </c>
      <c r="K34" s="1685"/>
      <c r="L34" s="1667"/>
      <c r="M34" s="1680">
        <v>1</v>
      </c>
      <c r="N34" s="1686">
        <f>IF(M34&lt;1,M34-AVERAGE(F34:I34),M34-(SUM(F34:I34)))</f>
        <v>-1</v>
      </c>
      <c r="O34" s="1683">
        <f>IF(M34&lt;1,(AVERAGE(F34:I34)/M34),SUM(F34:I34)/M34)</f>
        <v>2</v>
      </c>
      <c r="P34" s="1687" t="s">
        <v>340</v>
      </c>
      <c r="Q34" s="1667"/>
      <c r="R34" s="1667"/>
      <c r="S34" s="1667"/>
      <c r="T34" s="1668"/>
    </row>
    <row r="35" spans="1:20">
      <c r="A35" s="1670"/>
      <c r="B35" s="1674"/>
      <c r="C35" s="1672"/>
      <c r="D35" s="1679"/>
      <c r="E35" s="335" t="s">
        <v>515</v>
      </c>
      <c r="F35" s="1681"/>
      <c r="G35" s="1681"/>
      <c r="H35" s="1677"/>
      <c r="I35" s="1683"/>
      <c r="J35" s="1684"/>
      <c r="K35" s="1685"/>
      <c r="L35" s="1667"/>
      <c r="M35" s="1680"/>
      <c r="N35" s="1686"/>
      <c r="O35" s="1683"/>
      <c r="P35" s="1687"/>
      <c r="Q35" s="1667"/>
      <c r="R35" s="1667"/>
      <c r="S35" s="1667"/>
      <c r="T35" s="1668"/>
    </row>
    <row r="36" spans="1:20" ht="30">
      <c r="A36" s="1670"/>
      <c r="B36" s="1674"/>
      <c r="C36" s="1672"/>
      <c r="D36" s="1679"/>
      <c r="E36" s="335" t="s">
        <v>516</v>
      </c>
      <c r="F36" s="1681"/>
      <c r="G36" s="1681"/>
      <c r="H36" s="1677"/>
      <c r="I36" s="1683"/>
      <c r="J36" s="1684"/>
      <c r="K36" s="1685"/>
      <c r="L36" s="1667"/>
      <c r="M36" s="1680"/>
      <c r="N36" s="1686"/>
      <c r="O36" s="1683"/>
      <c r="P36" s="1687"/>
      <c r="Q36" s="1667"/>
      <c r="R36" s="1667"/>
      <c r="S36" s="1667"/>
      <c r="T36" s="1668"/>
    </row>
    <row r="37" spans="1:20" ht="63" thickBot="1">
      <c r="A37" s="1673"/>
      <c r="B37" s="1675"/>
      <c r="C37" s="1676"/>
      <c r="D37" s="575" t="s">
        <v>517</v>
      </c>
      <c r="E37" s="576" t="s">
        <v>518</v>
      </c>
      <c r="F37" s="163">
        <v>1</v>
      </c>
      <c r="G37" s="163">
        <v>1</v>
      </c>
      <c r="H37" s="577"/>
      <c r="I37" s="577"/>
      <c r="J37" s="578" t="s">
        <v>1141</v>
      </c>
      <c r="K37" s="164"/>
      <c r="L37" s="579"/>
      <c r="M37" s="163">
        <v>1</v>
      </c>
      <c r="N37" s="165">
        <f>IF(M37&lt;1,M37-AVERAGE(F37:I37),M37-(SUM(F37:I37)))</f>
        <v>-1</v>
      </c>
      <c r="O37" s="577">
        <f>IF(M37&lt;1,(AVERAGE(F37:I37)/M37),SUM(F37:I37)/M37)</f>
        <v>2</v>
      </c>
      <c r="P37" s="166" t="str">
        <f>IF(O37&lt;=V$17,"T",IF(O37&lt;$X$17,"R",IF(O37&gt;=$X$17,"P")))</f>
        <v>P</v>
      </c>
      <c r="Q37" s="579"/>
      <c r="R37" s="579"/>
      <c r="S37" s="579"/>
      <c r="T37" s="580"/>
    </row>
    <row r="38" spans="1:20" ht="15" customHeight="1" thickBot="1">
      <c r="P38" s="150"/>
      <c r="Q38" s="162"/>
    </row>
    <row r="39" spans="1:20" ht="15.75">
      <c r="A39" s="104" t="s">
        <v>24</v>
      </c>
      <c r="B39" s="146"/>
      <c r="C39" s="146"/>
      <c r="D39" s="146"/>
      <c r="E39" s="146"/>
      <c r="P39" s="150"/>
    </row>
    <row r="40" spans="1:20" ht="15" customHeight="1">
      <c r="A40" s="107"/>
      <c r="B40" s="144"/>
      <c r="C40" s="144"/>
      <c r="D40" s="144"/>
      <c r="E40" s="144"/>
      <c r="P40" s="150"/>
    </row>
    <row r="41" spans="1:20">
      <c r="A41" s="145" t="s">
        <v>1249</v>
      </c>
      <c r="B41" s="144"/>
      <c r="C41" s="144"/>
      <c r="D41" s="144"/>
      <c r="E41" s="144"/>
    </row>
    <row r="44" spans="1:20" ht="30" customHeight="1"/>
    <row r="48" spans="1:20" ht="30" customHeight="1"/>
    <row r="52" ht="30" customHeight="1"/>
    <row r="55" ht="45" customHeight="1"/>
    <row r="57" ht="30" customHeight="1"/>
    <row r="59" ht="30" customHeight="1"/>
    <row r="62" ht="30" customHeight="1"/>
    <row r="67" ht="30" customHeight="1"/>
  </sheetData>
  <mergeCells count="133">
    <mergeCell ref="M14:M15"/>
    <mergeCell ref="N14:P14"/>
    <mergeCell ref="Q14:Q15"/>
    <mergeCell ref="R14:R15"/>
    <mergeCell ref="A6:E6"/>
    <mergeCell ref="F6:M6"/>
    <mergeCell ref="A7:E7"/>
    <mergeCell ref="F7:M7"/>
    <mergeCell ref="A8:E8"/>
    <mergeCell ref="F8:M8"/>
    <mergeCell ref="A9:E9"/>
    <mergeCell ref="F9:M9"/>
    <mergeCell ref="A11:T11"/>
    <mergeCell ref="R17:R20"/>
    <mergeCell ref="S17:S20"/>
    <mergeCell ref="G17:G20"/>
    <mergeCell ref="H17:H20"/>
    <mergeCell ref="I17:I20"/>
    <mergeCell ref="J17:J20"/>
    <mergeCell ref="N2:T2"/>
    <mergeCell ref="F3:M4"/>
    <mergeCell ref="N3:T3"/>
    <mergeCell ref="N4:T4"/>
    <mergeCell ref="F14:I14"/>
    <mergeCell ref="J14:J15"/>
    <mergeCell ref="A13:L13"/>
    <mergeCell ref="M13:T13"/>
    <mergeCell ref="B14:B15"/>
    <mergeCell ref="C14:C15"/>
    <mergeCell ref="T14:T15"/>
    <mergeCell ref="A14:A15"/>
    <mergeCell ref="D14:D15"/>
    <mergeCell ref="E14:E15"/>
    <mergeCell ref="A2:E4"/>
    <mergeCell ref="F2:M2"/>
    <mergeCell ref="K14:K15"/>
    <mergeCell ref="L14:L15"/>
    <mergeCell ref="D17:D20"/>
    <mergeCell ref="F17:F20"/>
    <mergeCell ref="K17:K20"/>
    <mergeCell ref="L17:L20"/>
    <mergeCell ref="M17:M20"/>
    <mergeCell ref="N17:N20"/>
    <mergeCell ref="O17:O20"/>
    <mergeCell ref="P17:P20"/>
    <mergeCell ref="Q17:Q20"/>
    <mergeCell ref="D34:D36"/>
    <mergeCell ref="F34:F36"/>
    <mergeCell ref="G34:G36"/>
    <mergeCell ref="H34:H36"/>
    <mergeCell ref="I34:I36"/>
    <mergeCell ref="J34:J36"/>
    <mergeCell ref="T29:T33"/>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K34:K36"/>
    <mergeCell ref="L34:L36"/>
    <mergeCell ref="M34:M36"/>
    <mergeCell ref="N34:N36"/>
    <mergeCell ref="O34:O36"/>
    <mergeCell ref="P34:P36"/>
    <mergeCell ref="G29:G33"/>
    <mergeCell ref="H29:H33"/>
    <mergeCell ref="I29:I33"/>
    <mergeCell ref="J29:J33"/>
    <mergeCell ref="M21:M24"/>
    <mergeCell ref="N21:N24"/>
    <mergeCell ref="O21:O24"/>
    <mergeCell ref="P21:P24"/>
    <mergeCell ref="G25:G26"/>
    <mergeCell ref="H25:H26"/>
    <mergeCell ref="I25:I26"/>
    <mergeCell ref="J25:J26"/>
    <mergeCell ref="K25:K26"/>
    <mergeCell ref="R21:R24"/>
    <mergeCell ref="S21:S24"/>
    <mergeCell ref="T21:T24"/>
    <mergeCell ref="D29:D33"/>
    <mergeCell ref="F29:F33"/>
    <mergeCell ref="K29:K33"/>
    <mergeCell ref="L29:L33"/>
    <mergeCell ref="M29:M33"/>
    <mergeCell ref="N29:N33"/>
    <mergeCell ref="O29:O33"/>
    <mergeCell ref="P29:P33"/>
    <mergeCell ref="Q29:Q33"/>
    <mergeCell ref="R29:R33"/>
    <mergeCell ref="S29:S33"/>
    <mergeCell ref="L25:L26"/>
    <mergeCell ref="M25:M26"/>
    <mergeCell ref="N25:N26"/>
    <mergeCell ref="O25:O26"/>
    <mergeCell ref="P25:P26"/>
    <mergeCell ref="Q25:Q26"/>
    <mergeCell ref="D25:D26"/>
    <mergeCell ref="F25:F26"/>
    <mergeCell ref="Q21:Q24"/>
    <mergeCell ref="Q34:Q36"/>
    <mergeCell ref="R34:R36"/>
    <mergeCell ref="S34:S36"/>
    <mergeCell ref="T34:T36"/>
    <mergeCell ref="A17:A23"/>
    <mergeCell ref="B17:B23"/>
    <mergeCell ref="C17:C23"/>
    <mergeCell ref="A24:A37"/>
    <mergeCell ref="B24:B37"/>
    <mergeCell ref="C24:C37"/>
    <mergeCell ref="R25:R26"/>
    <mergeCell ref="S25:S26"/>
    <mergeCell ref="T25:T26"/>
    <mergeCell ref="D27:D28"/>
    <mergeCell ref="F27:F28"/>
    <mergeCell ref="T17:T20"/>
    <mergeCell ref="D21:D24"/>
    <mergeCell ref="F21:F24"/>
    <mergeCell ref="G21:G24"/>
    <mergeCell ref="H21:H24"/>
    <mergeCell ref="I21:I24"/>
    <mergeCell ref="J21:J24"/>
    <mergeCell ref="K21:K24"/>
    <mergeCell ref="L21:L24"/>
  </mergeCells>
  <conditionalFormatting sqref="P17">
    <cfRule type="containsText" dxfId="68" priority="9" stopIfTrue="1" operator="containsText" text="P">
      <formula>NOT(ISERROR(SEARCH("P",P17)))</formula>
    </cfRule>
    <cfRule type="containsText" dxfId="67" priority="10" stopIfTrue="1" operator="containsText" text="R">
      <formula>NOT(ISERROR(SEARCH("R",P17)))</formula>
    </cfRule>
    <cfRule type="containsText" dxfId="66" priority="11" operator="containsText" text="T">
      <formula>NOT(ISERROR(SEARCH("T",P17)))</formula>
    </cfRule>
    <cfRule type="iconSet" priority="12">
      <iconSet iconSet="3Symbols2">
        <cfvo type="percent" val="0"/>
        <cfvo type="percent" val="0.74"/>
        <cfvo type="percent" val="0.85"/>
      </iconSet>
    </cfRule>
  </conditionalFormatting>
  <conditionalFormatting sqref="P21">
    <cfRule type="containsText" dxfId="65" priority="5" stopIfTrue="1" operator="containsText" text="P">
      <formula>NOT(ISERROR(SEARCH("P",P21)))</formula>
    </cfRule>
    <cfRule type="containsText" dxfId="64" priority="6" stopIfTrue="1" operator="containsText" text="R">
      <formula>NOT(ISERROR(SEARCH("R",P21)))</formula>
    </cfRule>
    <cfRule type="containsText" dxfId="63" priority="7" operator="containsText" text="T">
      <formula>NOT(ISERROR(SEARCH("T",P21)))</formula>
    </cfRule>
    <cfRule type="iconSet" priority="8">
      <iconSet iconSet="3Symbols2">
        <cfvo type="percent" val="0"/>
        <cfvo type="percent" val="0.74"/>
        <cfvo type="percent" val="0.85"/>
      </iconSet>
    </cfRule>
  </conditionalFormatting>
  <conditionalFormatting sqref="P25 P27 P29 P34">
    <cfRule type="containsText" dxfId="62" priority="16" stopIfTrue="1" operator="containsText" text="P">
      <formula>NOT(ISERROR(SEARCH("P",P25)))</formula>
    </cfRule>
    <cfRule type="containsText" dxfId="61" priority="17" stopIfTrue="1" operator="containsText" text="R">
      <formula>NOT(ISERROR(SEARCH("R",P25)))</formula>
    </cfRule>
    <cfRule type="containsText" dxfId="60" priority="18" operator="containsText" text="T">
      <formula>NOT(ISERROR(SEARCH("T",P25)))</formula>
    </cfRule>
  </conditionalFormatting>
  <conditionalFormatting sqref="P29 P25 P27 P34">
    <cfRule type="iconSet" priority="19">
      <iconSet iconSet="3Symbols2">
        <cfvo type="percent" val="0"/>
        <cfvo type="percent" val="0.74"/>
        <cfvo type="percent" val="0.85"/>
      </iconSet>
    </cfRule>
  </conditionalFormatting>
  <conditionalFormatting sqref="P37">
    <cfRule type="containsText" dxfId="59" priority="1" stopIfTrue="1" operator="containsText" text="P">
      <formula>NOT(ISERROR(SEARCH("P",P37)))</formula>
    </cfRule>
    <cfRule type="containsText" dxfId="58" priority="2" stopIfTrue="1" operator="containsText" text="R">
      <formula>NOT(ISERROR(SEARCH("R",P37)))</formula>
    </cfRule>
    <cfRule type="containsText" dxfId="57" priority="3" operator="containsText" text="T">
      <formula>NOT(ISERROR(SEARCH("T",P37)))</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5"/>
  <sheetViews>
    <sheetView topLeftCell="A27" zoomScale="68" zoomScaleNormal="68" workbookViewId="0">
      <selection activeCell="E43" sqref="E43"/>
    </sheetView>
  </sheetViews>
  <sheetFormatPr defaultColWidth="11.42578125" defaultRowHeight="15"/>
  <cols>
    <col min="1" max="1" width="11.5703125" style="29" bestFit="1" customWidth="1"/>
    <col min="2" max="2" width="39.140625" style="29" customWidth="1"/>
    <col min="3" max="3" width="36.140625" style="29" customWidth="1"/>
    <col min="4" max="4" width="37.7109375" style="29" customWidth="1"/>
    <col min="5" max="5" width="44" style="29" customWidth="1"/>
    <col min="6" max="6" width="13.42578125" style="107" customWidth="1"/>
    <col min="7" max="7" width="9.28515625" style="29" customWidth="1"/>
    <col min="8" max="8" width="8" style="29" customWidth="1"/>
    <col min="9" max="9" width="7" style="29" customWidth="1"/>
    <col min="10" max="10" width="42.28515625" style="29" customWidth="1"/>
    <col min="11" max="11" width="18.7109375" style="29" customWidth="1"/>
    <col min="12" max="12" width="29.7109375" style="29" customWidth="1"/>
    <col min="13" max="13" width="11.5703125" style="29" bestFit="1" customWidth="1"/>
    <col min="14" max="14" width="12.5703125" style="29" customWidth="1"/>
    <col min="15" max="15" width="11.5703125" style="29" bestFit="1" customWidth="1"/>
    <col min="16" max="16" width="11.42578125" style="29"/>
    <col min="17" max="17" width="26.140625" style="29" customWidth="1"/>
    <col min="18" max="18" width="26.28515625" style="29" customWidth="1"/>
    <col min="19" max="19" width="11.42578125" style="29"/>
    <col min="20" max="20" width="27.28515625" style="29" customWidth="1"/>
    <col min="21" max="16384" width="11.42578125" style="29"/>
  </cols>
  <sheetData>
    <row r="1" spans="1:20" ht="15.75" thickBot="1"/>
    <row r="2" spans="1:20" ht="16.5" thickBot="1">
      <c r="A2" s="1731"/>
      <c r="B2" s="1732"/>
      <c r="C2" s="1732"/>
      <c r="D2" s="1732"/>
      <c r="E2" s="1733"/>
      <c r="F2" s="1740" t="s">
        <v>18</v>
      </c>
      <c r="G2" s="1741"/>
      <c r="H2" s="1741"/>
      <c r="I2" s="1741"/>
      <c r="J2" s="1741"/>
      <c r="K2" s="1741"/>
      <c r="L2" s="1741"/>
      <c r="M2" s="1742"/>
      <c r="N2" s="1697" t="s">
        <v>490</v>
      </c>
      <c r="O2" s="1698"/>
      <c r="P2" s="1698"/>
      <c r="Q2" s="1698"/>
      <c r="R2" s="1698"/>
      <c r="S2" s="1698"/>
      <c r="T2" s="1699"/>
    </row>
    <row r="3" spans="1:20" ht="16.5" thickBot="1">
      <c r="A3" s="1734"/>
      <c r="B3" s="1735"/>
      <c r="C3" s="1735"/>
      <c r="D3" s="1735"/>
      <c r="E3" s="1736"/>
      <c r="F3" s="1700" t="s">
        <v>17</v>
      </c>
      <c r="G3" s="1701"/>
      <c r="H3" s="1701"/>
      <c r="I3" s="1701"/>
      <c r="J3" s="1701"/>
      <c r="K3" s="1701"/>
      <c r="L3" s="1701"/>
      <c r="M3" s="1702"/>
      <c r="N3" s="1706" t="s">
        <v>23</v>
      </c>
      <c r="O3" s="1707"/>
      <c r="P3" s="1707"/>
      <c r="Q3" s="1707"/>
      <c r="R3" s="1707"/>
      <c r="S3" s="1707"/>
      <c r="T3" s="1708"/>
    </row>
    <row r="4" spans="1:20" ht="16.5" thickBot="1">
      <c r="A4" s="1737"/>
      <c r="B4" s="1738"/>
      <c r="C4" s="1738"/>
      <c r="D4" s="1738"/>
      <c r="E4" s="1739"/>
      <c r="F4" s="1703"/>
      <c r="G4" s="1704"/>
      <c r="H4" s="1704"/>
      <c r="I4" s="1704"/>
      <c r="J4" s="1704"/>
      <c r="K4" s="1704"/>
      <c r="L4" s="1704"/>
      <c r="M4" s="1705"/>
      <c r="N4" s="1709" t="s">
        <v>8</v>
      </c>
      <c r="O4" s="1710"/>
      <c r="P4" s="1710"/>
      <c r="Q4" s="1710"/>
      <c r="R4" s="1710"/>
      <c r="S4" s="1710"/>
      <c r="T4" s="1711"/>
    </row>
    <row r="5" spans="1:20" ht="15.75">
      <c r="A5" s="52"/>
      <c r="B5" s="52"/>
      <c r="C5" s="52"/>
      <c r="D5" s="52"/>
      <c r="E5" s="52"/>
      <c r="F5" s="92"/>
      <c r="G5" s="52"/>
      <c r="H5" s="52"/>
      <c r="I5" s="52"/>
      <c r="J5" s="60"/>
      <c r="K5" s="60"/>
      <c r="L5" s="61"/>
      <c r="M5" s="61"/>
      <c r="N5" s="61"/>
      <c r="O5" s="61"/>
      <c r="P5" s="61"/>
      <c r="Q5" s="61"/>
      <c r="R5" s="61"/>
      <c r="S5" s="61"/>
      <c r="T5" s="61"/>
    </row>
    <row r="6" spans="1:20" ht="15.75">
      <c r="A6" s="1752" t="s">
        <v>10</v>
      </c>
      <c r="B6" s="1752"/>
      <c r="C6" s="1752"/>
      <c r="D6" s="1752"/>
      <c r="E6" s="1752"/>
      <c r="F6" s="1753" t="s">
        <v>179</v>
      </c>
      <c r="G6" s="1754"/>
      <c r="H6" s="1754"/>
      <c r="I6" s="1754"/>
      <c r="J6" s="1754"/>
      <c r="K6" s="1754"/>
      <c r="L6" s="1754"/>
      <c r="M6" s="1755"/>
      <c r="N6" s="61"/>
      <c r="O6" s="61"/>
      <c r="P6" s="61"/>
      <c r="Q6" s="61"/>
      <c r="R6" s="61"/>
      <c r="S6" s="61"/>
      <c r="T6" s="61"/>
    </row>
    <row r="7" spans="1:20" ht="15.75">
      <c r="A7" s="1752" t="s">
        <v>25</v>
      </c>
      <c r="B7" s="1752"/>
      <c r="C7" s="1752"/>
      <c r="D7" s="1752"/>
      <c r="E7" s="1752"/>
      <c r="F7" s="993">
        <v>2025</v>
      </c>
      <c r="G7" s="994"/>
      <c r="H7" s="994"/>
      <c r="I7" s="994"/>
      <c r="J7" s="994"/>
      <c r="K7" s="994"/>
      <c r="L7" s="994"/>
      <c r="M7" s="995"/>
      <c r="N7" s="61"/>
      <c r="O7" s="61"/>
      <c r="P7" s="61"/>
      <c r="Q7" s="61"/>
      <c r="R7" s="61"/>
      <c r="S7" s="61"/>
      <c r="T7" s="61"/>
    </row>
    <row r="8" spans="1:20" ht="15.75">
      <c r="A8" s="1752" t="s">
        <v>6</v>
      </c>
      <c r="B8" s="1752"/>
      <c r="C8" s="1752"/>
      <c r="D8" s="1752"/>
      <c r="E8" s="1752"/>
      <c r="F8" s="993" t="s">
        <v>718</v>
      </c>
      <c r="G8" s="994"/>
      <c r="H8" s="994"/>
      <c r="I8" s="994"/>
      <c r="J8" s="994"/>
      <c r="K8" s="994"/>
      <c r="L8" s="994"/>
      <c r="M8" s="995"/>
      <c r="N8" s="61"/>
      <c r="O8" s="61"/>
      <c r="P8" s="61"/>
      <c r="Q8" s="61"/>
      <c r="R8" s="61"/>
      <c r="S8" s="61"/>
      <c r="T8" s="61"/>
    </row>
    <row r="9" spans="1:20" ht="15.75">
      <c r="A9" s="1752" t="s">
        <v>7</v>
      </c>
      <c r="B9" s="1752"/>
      <c r="C9" s="1752"/>
      <c r="D9" s="1752"/>
      <c r="E9" s="1752"/>
      <c r="F9" s="993" t="s">
        <v>1151</v>
      </c>
      <c r="G9" s="994"/>
      <c r="H9" s="994"/>
      <c r="I9" s="994"/>
      <c r="J9" s="994"/>
      <c r="K9" s="994"/>
      <c r="L9" s="994"/>
      <c r="M9" s="995"/>
      <c r="N9" s="61"/>
      <c r="O9" s="61"/>
      <c r="P9" s="61"/>
      <c r="Q9" s="61"/>
      <c r="R9" s="61"/>
      <c r="S9" s="61"/>
      <c r="T9" s="61"/>
    </row>
    <row r="10" spans="1:20" ht="16.5" thickBot="1">
      <c r="A10" s="62"/>
      <c r="B10" s="62"/>
      <c r="C10" s="62"/>
      <c r="D10" s="62"/>
      <c r="E10" s="62"/>
      <c r="F10" s="238"/>
      <c r="G10" s="62"/>
      <c r="H10" s="62"/>
      <c r="I10" s="62"/>
      <c r="J10" s="60"/>
      <c r="K10" s="60"/>
      <c r="L10" s="60"/>
      <c r="M10" s="60"/>
      <c r="N10" s="61"/>
      <c r="O10" s="61"/>
      <c r="P10" s="61"/>
      <c r="Q10" s="61"/>
      <c r="R10" s="61"/>
      <c r="S10" s="61"/>
      <c r="T10" s="61"/>
    </row>
    <row r="11" spans="1:20" ht="16.5" thickBot="1">
      <c r="A11" s="1764" t="s">
        <v>9</v>
      </c>
      <c r="B11" s="1765"/>
      <c r="C11" s="1765"/>
      <c r="D11" s="1765"/>
      <c r="E11" s="1765"/>
      <c r="F11" s="1765"/>
      <c r="G11" s="1765"/>
      <c r="H11" s="1765"/>
      <c r="I11" s="1765"/>
      <c r="J11" s="1765"/>
      <c r="K11" s="1765"/>
      <c r="L11" s="1765"/>
      <c r="M11" s="1765"/>
      <c r="N11" s="1765"/>
      <c r="O11" s="1765"/>
      <c r="P11" s="1765"/>
      <c r="Q11" s="1765"/>
      <c r="R11" s="1765"/>
      <c r="S11" s="1765"/>
      <c r="T11" s="1766"/>
    </row>
    <row r="12" spans="1:20" ht="16.5" thickBot="1">
      <c r="A12" s="63"/>
      <c r="B12" s="64"/>
      <c r="C12" s="64"/>
      <c r="D12" s="64"/>
      <c r="E12" s="64"/>
      <c r="F12" s="237"/>
      <c r="G12" s="64"/>
      <c r="H12" s="64"/>
      <c r="I12" s="64"/>
      <c r="J12" s="64"/>
      <c r="K12" s="64"/>
      <c r="L12" s="64"/>
      <c r="M12" s="64"/>
      <c r="N12" s="64"/>
      <c r="O12" s="64"/>
      <c r="P12" s="64"/>
      <c r="Q12" s="64"/>
      <c r="R12" s="64"/>
      <c r="S12" s="64"/>
      <c r="T12" s="65"/>
    </row>
    <row r="13" spans="1:20" ht="16.5" thickBot="1">
      <c r="A13" s="1767" t="s">
        <v>16</v>
      </c>
      <c r="B13" s="1768"/>
      <c r="C13" s="1768"/>
      <c r="D13" s="1768"/>
      <c r="E13" s="1768"/>
      <c r="F13" s="1768"/>
      <c r="G13" s="1768"/>
      <c r="H13" s="1768"/>
      <c r="I13" s="1768"/>
      <c r="J13" s="1768"/>
      <c r="K13" s="1768"/>
      <c r="L13" s="1769"/>
      <c r="M13" s="1770" t="s">
        <v>1</v>
      </c>
      <c r="N13" s="1770"/>
      <c r="O13" s="1770"/>
      <c r="P13" s="1770"/>
      <c r="Q13" s="1770"/>
      <c r="R13" s="1770"/>
      <c r="S13" s="1770"/>
      <c r="T13" s="1771"/>
    </row>
    <row r="14" spans="1:20" ht="32.25" customHeight="1" thickBot="1">
      <c r="A14" s="1776" t="s">
        <v>27</v>
      </c>
      <c r="B14" s="1762" t="s">
        <v>253</v>
      </c>
      <c r="C14" s="1762" t="s">
        <v>254</v>
      </c>
      <c r="D14" s="1776" t="s">
        <v>26</v>
      </c>
      <c r="E14" s="1760" t="s">
        <v>19</v>
      </c>
      <c r="F14" s="1778" t="s">
        <v>11</v>
      </c>
      <c r="G14" s="1779"/>
      <c r="H14" s="1779"/>
      <c r="I14" s="1780"/>
      <c r="J14" s="1781" t="s">
        <v>20</v>
      </c>
      <c r="K14" s="1781" t="s">
        <v>21</v>
      </c>
      <c r="L14" s="1781" t="s">
        <v>2</v>
      </c>
      <c r="M14" s="1788" t="s">
        <v>22</v>
      </c>
      <c r="N14" s="1783" t="s">
        <v>3</v>
      </c>
      <c r="O14" s="1784"/>
      <c r="P14" s="1785"/>
      <c r="Q14" s="1786" t="s">
        <v>157</v>
      </c>
      <c r="R14" s="1774" t="s">
        <v>5</v>
      </c>
      <c r="S14" s="66" t="s">
        <v>29</v>
      </c>
      <c r="T14" s="1772" t="s">
        <v>0</v>
      </c>
    </row>
    <row r="15" spans="1:20" ht="28.5" customHeight="1" thickBot="1">
      <c r="A15" s="1777"/>
      <c r="B15" s="1763"/>
      <c r="C15" s="1763"/>
      <c r="D15" s="1777"/>
      <c r="E15" s="1761"/>
      <c r="F15" s="67" t="s">
        <v>12</v>
      </c>
      <c r="G15" s="67" t="s">
        <v>13</v>
      </c>
      <c r="H15" s="67" t="s">
        <v>14</v>
      </c>
      <c r="I15" s="67" t="s">
        <v>15</v>
      </c>
      <c r="J15" s="1782"/>
      <c r="K15" s="1782"/>
      <c r="L15" s="1782"/>
      <c r="M15" s="1789"/>
      <c r="N15" s="68" t="s">
        <v>30</v>
      </c>
      <c r="O15" s="69" t="s">
        <v>28</v>
      </c>
      <c r="P15" s="70" t="s">
        <v>31</v>
      </c>
      <c r="Q15" s="1787"/>
      <c r="R15" s="1775"/>
      <c r="S15" s="71"/>
      <c r="T15" s="1773"/>
    </row>
    <row r="16" spans="1:20" ht="8.25" customHeight="1" thickBot="1">
      <c r="A16" s="52"/>
      <c r="B16" s="52"/>
      <c r="C16" s="52"/>
      <c r="D16" s="52"/>
      <c r="E16" s="52"/>
      <c r="F16" s="92"/>
      <c r="G16" s="52"/>
      <c r="H16" s="52"/>
      <c r="I16" s="52"/>
      <c r="J16" s="52"/>
      <c r="K16" s="52"/>
      <c r="L16" s="72"/>
      <c r="M16" s="52"/>
      <c r="Q16" s="52"/>
      <c r="R16" s="52"/>
      <c r="S16" s="52"/>
      <c r="T16" s="52"/>
    </row>
    <row r="17" spans="1:20" ht="57">
      <c r="A17" s="1223">
        <v>1</v>
      </c>
      <c r="B17" s="968" t="s">
        <v>304</v>
      </c>
      <c r="C17" s="968" t="s">
        <v>338</v>
      </c>
      <c r="D17" s="1542" t="s">
        <v>180</v>
      </c>
      <c r="E17" s="595" t="s">
        <v>181</v>
      </c>
      <c r="F17" s="571">
        <v>1</v>
      </c>
      <c r="G17" s="815">
        <v>1</v>
      </c>
      <c r="H17" s="596"/>
      <c r="I17" s="596"/>
      <c r="J17" s="315" t="s">
        <v>269</v>
      </c>
      <c r="K17" s="597"/>
      <c r="L17" s="484"/>
      <c r="M17" s="533">
        <v>1</v>
      </c>
      <c r="N17" s="401">
        <f>F17-M17</f>
        <v>0</v>
      </c>
      <c r="O17" s="345">
        <f>IF(M17&lt;1,(AVERAGE(F17:I17)/M17),SUM(F17:I17)/M17)</f>
        <v>2</v>
      </c>
      <c r="P17" s="475" t="str">
        <f>IF(O17&lt;=V$17,"T",IF(O17&lt;$Y$17,"R",IF(O17&gt;=$Y$17,"P")))</f>
        <v>P</v>
      </c>
      <c r="Q17" s="484"/>
      <c r="R17" s="484"/>
      <c r="S17" s="484"/>
      <c r="T17" s="536"/>
    </row>
    <row r="18" spans="1:20" ht="71.25">
      <c r="A18" s="1224"/>
      <c r="B18" s="969"/>
      <c r="C18" s="969"/>
      <c r="D18" s="1506"/>
      <c r="E18" s="390" t="s">
        <v>182</v>
      </c>
      <c r="F18" s="489">
        <v>1</v>
      </c>
      <c r="G18" s="815">
        <v>1</v>
      </c>
      <c r="H18" s="522"/>
      <c r="I18" s="522"/>
      <c r="J18" s="317" t="s">
        <v>270</v>
      </c>
      <c r="K18" s="599"/>
      <c r="L18" s="323"/>
      <c r="M18" s="499">
        <v>1</v>
      </c>
      <c r="N18" s="409">
        <f t="shared" ref="N18:N36" si="0">F18-M18</f>
        <v>0</v>
      </c>
      <c r="O18" s="320">
        <f>IF(M18&lt;1,(AVERAGE(F18:I18)/M18),SUM(F18:I18)/M18)</f>
        <v>2</v>
      </c>
      <c r="P18" s="477" t="str">
        <f t="shared" ref="P18:P29" si="1">IF(O18&lt;=V$17,"T",IF(O18&lt;$Y$17,"R",IF(O18&gt;=$Y$17,"P")))</f>
        <v>P</v>
      </c>
      <c r="Q18" s="323"/>
      <c r="R18" s="323"/>
      <c r="S18" s="323"/>
      <c r="T18" s="540"/>
    </row>
    <row r="19" spans="1:20" ht="42.75">
      <c r="A19" s="1224"/>
      <c r="B19" s="969"/>
      <c r="C19" s="969"/>
      <c r="D19" s="1506"/>
      <c r="E19" s="390" t="s">
        <v>183</v>
      </c>
      <c r="F19" s="489">
        <v>1</v>
      </c>
      <c r="G19" s="815">
        <v>1</v>
      </c>
      <c r="H19" s="525"/>
      <c r="I19" s="525"/>
      <c r="J19" s="317" t="s">
        <v>271</v>
      </c>
      <c r="K19" s="490"/>
      <c r="L19" s="323"/>
      <c r="M19" s="499">
        <v>1</v>
      </c>
      <c r="N19" s="409">
        <f t="shared" si="0"/>
        <v>0</v>
      </c>
      <c r="O19" s="320">
        <f t="shared" ref="O19:O39" si="2">IF(M19&lt;1,(AVERAGE(F19:I19)/M19),SUM(F19:I19)/M19)</f>
        <v>2</v>
      </c>
      <c r="P19" s="477" t="str">
        <f t="shared" si="1"/>
        <v>P</v>
      </c>
      <c r="Q19" s="323"/>
      <c r="R19" s="323"/>
      <c r="S19" s="323"/>
      <c r="T19" s="540"/>
    </row>
    <row r="20" spans="1:20" ht="57">
      <c r="A20" s="1224"/>
      <c r="B20" s="969"/>
      <c r="C20" s="969"/>
      <c r="D20" s="1506" t="s">
        <v>184</v>
      </c>
      <c r="E20" s="390" t="s">
        <v>185</v>
      </c>
      <c r="F20" s="489">
        <v>1</v>
      </c>
      <c r="G20" s="815">
        <v>1</v>
      </c>
      <c r="H20" s="525"/>
      <c r="I20" s="525"/>
      <c r="J20" s="317" t="s">
        <v>272</v>
      </c>
      <c r="K20" s="599"/>
      <c r="L20" s="323"/>
      <c r="M20" s="499">
        <v>1</v>
      </c>
      <c r="N20" s="409">
        <f t="shared" si="0"/>
        <v>0</v>
      </c>
      <c r="O20" s="320">
        <f t="shared" si="2"/>
        <v>2</v>
      </c>
      <c r="P20" s="477" t="str">
        <f t="shared" si="1"/>
        <v>P</v>
      </c>
      <c r="Q20" s="323"/>
      <c r="R20" s="323"/>
      <c r="S20" s="323"/>
      <c r="T20" s="540"/>
    </row>
    <row r="21" spans="1:20" ht="42.75">
      <c r="A21" s="1224"/>
      <c r="B21" s="969"/>
      <c r="C21" s="969"/>
      <c r="D21" s="1506"/>
      <c r="E21" s="390" t="s">
        <v>186</v>
      </c>
      <c r="F21" s="489">
        <v>1</v>
      </c>
      <c r="G21" s="815">
        <v>1</v>
      </c>
      <c r="H21" s="525"/>
      <c r="I21" s="525"/>
      <c r="J21" s="317" t="s">
        <v>273</v>
      </c>
      <c r="K21" s="599"/>
      <c r="L21" s="323"/>
      <c r="M21" s="499">
        <v>1</v>
      </c>
      <c r="N21" s="409">
        <f t="shared" si="0"/>
        <v>0</v>
      </c>
      <c r="O21" s="320">
        <f t="shared" si="2"/>
        <v>2</v>
      </c>
      <c r="P21" s="477" t="str">
        <f t="shared" si="1"/>
        <v>P</v>
      </c>
      <c r="Q21" s="323"/>
      <c r="R21" s="323"/>
      <c r="S21" s="323"/>
      <c r="T21" s="540"/>
    </row>
    <row r="22" spans="1:20" ht="59.25" customHeight="1">
      <c r="A22" s="1224"/>
      <c r="B22" s="969"/>
      <c r="C22" s="969"/>
      <c r="D22" s="1506"/>
      <c r="E22" s="390" t="s">
        <v>187</v>
      </c>
      <c r="F22" s="600">
        <v>48</v>
      </c>
      <c r="G22" s="816">
        <v>32</v>
      </c>
      <c r="H22" s="525"/>
      <c r="I22" s="525"/>
      <c r="J22" s="317" t="s">
        <v>274</v>
      </c>
      <c r="K22" s="599">
        <v>56700</v>
      </c>
      <c r="L22" s="601">
        <v>36000</v>
      </c>
      <c r="M22" s="338">
        <v>13</v>
      </c>
      <c r="N22" s="409">
        <f t="shared" si="0"/>
        <v>35</v>
      </c>
      <c r="O22" s="320">
        <f t="shared" si="2"/>
        <v>6.1538461538461542</v>
      </c>
      <c r="P22" s="477" t="str">
        <f t="shared" si="1"/>
        <v>P</v>
      </c>
      <c r="Q22" s="323"/>
      <c r="R22" s="323"/>
      <c r="S22" s="323"/>
      <c r="T22" s="540"/>
    </row>
    <row r="23" spans="1:20" ht="45.75" customHeight="1">
      <c r="A23" s="1224"/>
      <c r="B23" s="969"/>
      <c r="C23" s="969"/>
      <c r="D23" s="1506"/>
      <c r="E23" s="390" t="s">
        <v>188</v>
      </c>
      <c r="F23" s="499">
        <v>1</v>
      </c>
      <c r="G23" s="817">
        <v>1</v>
      </c>
      <c r="H23" s="525"/>
      <c r="I23" s="525"/>
      <c r="J23" s="488" t="s">
        <v>275</v>
      </c>
      <c r="K23" s="490"/>
      <c r="L23" s="323"/>
      <c r="M23" s="499">
        <v>1</v>
      </c>
      <c r="N23" s="409">
        <f>F23-M23</f>
        <v>0</v>
      </c>
      <c r="O23" s="320">
        <f t="shared" si="2"/>
        <v>2</v>
      </c>
      <c r="P23" s="477" t="str">
        <f t="shared" si="1"/>
        <v>P</v>
      </c>
      <c r="Q23" s="323"/>
      <c r="R23" s="323"/>
      <c r="S23" s="323"/>
      <c r="T23" s="540"/>
    </row>
    <row r="24" spans="1:20" ht="71.25">
      <c r="A24" s="1224"/>
      <c r="B24" s="969"/>
      <c r="C24" s="969"/>
      <c r="D24" s="1506" t="s">
        <v>189</v>
      </c>
      <c r="E24" s="390" t="s">
        <v>190</v>
      </c>
      <c r="F24" s="499">
        <v>1</v>
      </c>
      <c r="G24" s="817">
        <v>1</v>
      </c>
      <c r="H24" s="603"/>
      <c r="I24" s="603"/>
      <c r="J24" s="317" t="s">
        <v>276</v>
      </c>
      <c r="K24" s="490"/>
      <c r="L24" s="490"/>
      <c r="M24" s="499">
        <v>1</v>
      </c>
      <c r="N24" s="409">
        <f t="shared" si="0"/>
        <v>0</v>
      </c>
      <c r="O24" s="566">
        <f t="shared" si="2"/>
        <v>2</v>
      </c>
      <c r="P24" s="477" t="str">
        <f t="shared" si="1"/>
        <v>P</v>
      </c>
      <c r="Q24" s="490"/>
      <c r="R24" s="490"/>
      <c r="S24" s="490"/>
      <c r="T24" s="604"/>
    </row>
    <row r="25" spans="1:20" ht="43.5">
      <c r="A25" s="1224"/>
      <c r="B25" s="969"/>
      <c r="C25" s="969"/>
      <c r="D25" s="1506"/>
      <c r="E25" s="390" t="s">
        <v>191</v>
      </c>
      <c r="F25" s="600">
        <v>48</v>
      </c>
      <c r="G25" s="818">
        <v>32</v>
      </c>
      <c r="H25" s="525"/>
      <c r="I25" s="322"/>
      <c r="J25" s="488" t="s">
        <v>277</v>
      </c>
      <c r="K25" s="599">
        <v>56700</v>
      </c>
      <c r="L25" s="601">
        <v>36000</v>
      </c>
      <c r="M25" s="338">
        <v>15</v>
      </c>
      <c r="N25" s="319">
        <f t="shared" si="0"/>
        <v>33</v>
      </c>
      <c r="O25" s="320">
        <f t="shared" si="2"/>
        <v>5.333333333333333</v>
      </c>
      <c r="P25" s="477" t="str">
        <f t="shared" si="1"/>
        <v>P</v>
      </c>
      <c r="Q25" s="539">
        <f>L25/K25</f>
        <v>0.63492063492063489</v>
      </c>
      <c r="R25" s="323"/>
      <c r="S25" s="323"/>
      <c r="T25" s="540"/>
    </row>
    <row r="26" spans="1:20" ht="57.75">
      <c r="A26" s="1224"/>
      <c r="B26" s="969"/>
      <c r="C26" s="969"/>
      <c r="D26" s="1506"/>
      <c r="E26" s="390" t="s">
        <v>218</v>
      </c>
      <c r="F26" s="320">
        <v>1</v>
      </c>
      <c r="G26" s="819">
        <v>1</v>
      </c>
      <c r="H26" s="525"/>
      <c r="I26" s="525"/>
      <c r="J26" s="488" t="s">
        <v>278</v>
      </c>
      <c r="K26" s="490"/>
      <c r="L26" s="323"/>
      <c r="M26" s="499">
        <v>1</v>
      </c>
      <c r="N26" s="409">
        <f t="shared" si="0"/>
        <v>0</v>
      </c>
      <c r="O26" s="320">
        <f t="shared" si="2"/>
        <v>2</v>
      </c>
      <c r="P26" s="477" t="str">
        <f t="shared" si="1"/>
        <v>P</v>
      </c>
      <c r="Q26" s="323"/>
      <c r="R26" s="323"/>
      <c r="S26" s="323"/>
      <c r="T26" s="540"/>
    </row>
    <row r="27" spans="1:20" ht="69" customHeight="1">
      <c r="A27" s="1224"/>
      <c r="B27" s="969"/>
      <c r="C27" s="969"/>
      <c r="D27" s="1506"/>
      <c r="E27" s="390" t="s">
        <v>219</v>
      </c>
      <c r="F27" s="499">
        <v>1</v>
      </c>
      <c r="G27" s="817">
        <v>1</v>
      </c>
      <c r="H27" s="525"/>
      <c r="I27" s="525"/>
      <c r="J27" s="317" t="s">
        <v>279</v>
      </c>
      <c r="K27" s="490"/>
      <c r="L27" s="323"/>
      <c r="M27" s="338">
        <v>2</v>
      </c>
      <c r="N27" s="319">
        <f t="shared" si="0"/>
        <v>-1</v>
      </c>
      <c r="O27" s="320">
        <f t="shared" si="2"/>
        <v>1</v>
      </c>
      <c r="P27" s="477" t="str">
        <f t="shared" si="1"/>
        <v>P</v>
      </c>
      <c r="Q27" s="323"/>
      <c r="R27" s="323"/>
      <c r="S27" s="323"/>
      <c r="T27" s="540"/>
    </row>
    <row r="28" spans="1:20" ht="61.5" customHeight="1">
      <c r="A28" s="1224"/>
      <c r="B28" s="969"/>
      <c r="C28" s="969"/>
      <c r="D28" s="1506"/>
      <c r="E28" s="390" t="s">
        <v>192</v>
      </c>
      <c r="F28" s="489">
        <v>1</v>
      </c>
      <c r="G28" s="815">
        <v>1</v>
      </c>
      <c r="H28" s="525"/>
      <c r="I28" s="525"/>
      <c r="J28" s="317" t="s">
        <v>280</v>
      </c>
      <c r="K28" s="490"/>
      <c r="L28" s="323"/>
      <c r="M28" s="499">
        <v>1</v>
      </c>
      <c r="N28" s="319">
        <f t="shared" si="0"/>
        <v>0</v>
      </c>
      <c r="O28" s="320">
        <f t="shared" si="2"/>
        <v>2</v>
      </c>
      <c r="P28" s="477" t="str">
        <f t="shared" si="1"/>
        <v>P</v>
      </c>
      <c r="Q28" s="323"/>
      <c r="R28" s="323"/>
      <c r="S28" s="323"/>
      <c r="T28" s="540"/>
    </row>
    <row r="29" spans="1:20" ht="72.75" thickBot="1">
      <c r="A29" s="1224"/>
      <c r="B29" s="969"/>
      <c r="C29" s="969"/>
      <c r="D29" s="1506" t="s">
        <v>193</v>
      </c>
      <c r="E29" s="390" t="s">
        <v>194</v>
      </c>
      <c r="F29" s="558">
        <v>5062</v>
      </c>
      <c r="G29" s="820">
        <v>5104</v>
      </c>
      <c r="H29" s="605"/>
      <c r="I29" s="322"/>
      <c r="J29" s="317" t="s">
        <v>281</v>
      </c>
      <c r="K29" s="490"/>
      <c r="L29" s="323"/>
      <c r="M29" s="338">
        <v>2150</v>
      </c>
      <c r="N29" s="409">
        <f t="shared" si="0"/>
        <v>2912</v>
      </c>
      <c r="O29" s="320">
        <f t="shared" si="2"/>
        <v>4.728372093023256</v>
      </c>
      <c r="P29" s="477" t="str">
        <f t="shared" si="1"/>
        <v>P</v>
      </c>
      <c r="Q29" s="323"/>
      <c r="R29" s="323"/>
      <c r="S29" s="323"/>
      <c r="T29" s="540"/>
    </row>
    <row r="30" spans="1:20" ht="58.5" thickBot="1">
      <c r="A30" s="1224"/>
      <c r="B30" s="969"/>
      <c r="C30" s="969"/>
      <c r="D30" s="1506"/>
      <c r="E30" s="390" t="s">
        <v>195</v>
      </c>
      <c r="F30" s="499">
        <v>1</v>
      </c>
      <c r="G30" s="821">
        <v>1</v>
      </c>
      <c r="H30" s="525"/>
      <c r="I30" s="525"/>
      <c r="J30" s="488" t="s">
        <v>282</v>
      </c>
      <c r="K30" s="490"/>
      <c r="L30" s="323"/>
      <c r="M30" s="499">
        <v>1</v>
      </c>
      <c r="N30" s="409">
        <f t="shared" si="0"/>
        <v>0</v>
      </c>
      <c r="O30" s="320">
        <f t="shared" si="2"/>
        <v>2</v>
      </c>
      <c r="P30" s="477" t="str">
        <f t="shared" ref="P30:P39" si="3">IF(O30&lt;=V$17,"T",IF(O30&lt;$Y$17,"R",IF(O30&gt;=$Y$17,"P")))</f>
        <v>P</v>
      </c>
      <c r="Q30" s="323"/>
      <c r="R30" s="323"/>
      <c r="S30" s="323"/>
      <c r="T30" s="540"/>
    </row>
    <row r="31" spans="1:20" ht="57.75" thickBot="1">
      <c r="A31" s="1224">
        <v>2</v>
      </c>
      <c r="B31" s="1345" t="s">
        <v>261</v>
      </c>
      <c r="C31" s="1345" t="s">
        <v>302</v>
      </c>
      <c r="D31" s="1468" t="s">
        <v>196</v>
      </c>
      <c r="E31" s="390" t="s">
        <v>197</v>
      </c>
      <c r="F31" s="499">
        <v>1</v>
      </c>
      <c r="G31" s="821">
        <v>1</v>
      </c>
      <c r="H31" s="525"/>
      <c r="I31" s="525"/>
      <c r="J31" s="317" t="s">
        <v>283</v>
      </c>
      <c r="K31" s="490"/>
      <c r="L31" s="323"/>
      <c r="M31" s="499">
        <v>1</v>
      </c>
      <c r="N31" s="409">
        <f t="shared" si="0"/>
        <v>0</v>
      </c>
      <c r="O31" s="320">
        <f t="shared" si="2"/>
        <v>2</v>
      </c>
      <c r="P31" s="477" t="str">
        <f t="shared" si="3"/>
        <v>P</v>
      </c>
      <c r="Q31" s="323"/>
      <c r="R31" s="323"/>
      <c r="S31" s="323"/>
      <c r="T31" s="540"/>
    </row>
    <row r="32" spans="1:20" ht="72" thickBot="1">
      <c r="A32" s="1224"/>
      <c r="B32" s="1345"/>
      <c r="C32" s="1345"/>
      <c r="D32" s="1468"/>
      <c r="E32" s="521" t="s">
        <v>198</v>
      </c>
      <c r="F32" s="499">
        <v>1</v>
      </c>
      <c r="G32" s="821">
        <v>1</v>
      </c>
      <c r="H32" s="525"/>
      <c r="I32" s="525"/>
      <c r="J32" s="317" t="s">
        <v>284</v>
      </c>
      <c r="K32" s="490"/>
      <c r="L32" s="323"/>
      <c r="M32" s="499">
        <v>1</v>
      </c>
      <c r="N32" s="409">
        <f t="shared" si="0"/>
        <v>0</v>
      </c>
      <c r="O32" s="320">
        <f t="shared" si="2"/>
        <v>2</v>
      </c>
      <c r="P32" s="477" t="str">
        <f t="shared" si="3"/>
        <v>P</v>
      </c>
      <c r="Q32" s="323"/>
      <c r="R32" s="323"/>
      <c r="S32" s="323"/>
      <c r="T32" s="540"/>
    </row>
    <row r="33" spans="1:20" ht="63" customHeight="1" thickBot="1">
      <c r="A33" s="1224"/>
      <c r="B33" s="1345"/>
      <c r="C33" s="1345"/>
      <c r="D33" s="1468"/>
      <c r="E33" s="390" t="s">
        <v>199</v>
      </c>
      <c r="F33" s="499">
        <v>1</v>
      </c>
      <c r="G33" s="821">
        <v>1</v>
      </c>
      <c r="H33" s="525"/>
      <c r="I33" s="525"/>
      <c r="J33" s="317" t="s">
        <v>285</v>
      </c>
      <c r="K33" s="490"/>
      <c r="L33" s="323"/>
      <c r="M33" s="499">
        <v>1</v>
      </c>
      <c r="N33" s="409">
        <f t="shared" si="0"/>
        <v>0</v>
      </c>
      <c r="O33" s="320">
        <f t="shared" si="2"/>
        <v>2</v>
      </c>
      <c r="P33" s="477" t="str">
        <f t="shared" si="3"/>
        <v>P</v>
      </c>
      <c r="Q33" s="323"/>
      <c r="R33" s="323"/>
      <c r="S33" s="323"/>
      <c r="T33" s="540"/>
    </row>
    <row r="34" spans="1:20" ht="58.5" thickBot="1">
      <c r="A34" s="1224"/>
      <c r="B34" s="1345"/>
      <c r="C34" s="1345"/>
      <c r="D34" s="1468"/>
      <c r="E34" s="390" t="s">
        <v>200</v>
      </c>
      <c r="F34" s="499">
        <v>1</v>
      </c>
      <c r="G34" s="821">
        <v>1</v>
      </c>
      <c r="H34" s="525"/>
      <c r="I34" s="525"/>
      <c r="J34" s="317" t="s">
        <v>286</v>
      </c>
      <c r="K34" s="490"/>
      <c r="L34" s="323"/>
      <c r="M34" s="499">
        <v>1</v>
      </c>
      <c r="N34" s="409">
        <f t="shared" si="0"/>
        <v>0</v>
      </c>
      <c r="O34" s="320">
        <f t="shared" si="2"/>
        <v>2</v>
      </c>
      <c r="P34" s="477" t="str">
        <f t="shared" si="3"/>
        <v>P</v>
      </c>
      <c r="Q34" s="323"/>
      <c r="R34" s="323"/>
      <c r="S34" s="323"/>
      <c r="T34" s="540"/>
    </row>
    <row r="35" spans="1:20" ht="58.5" thickBot="1">
      <c r="A35" s="1224"/>
      <c r="B35" s="1345"/>
      <c r="C35" s="1345"/>
      <c r="D35" s="1468"/>
      <c r="E35" s="390" t="s">
        <v>220</v>
      </c>
      <c r="F35" s="499">
        <v>1</v>
      </c>
      <c r="G35" s="821">
        <v>1</v>
      </c>
      <c r="H35" s="525"/>
      <c r="I35" s="525"/>
      <c r="J35" s="488" t="s">
        <v>287</v>
      </c>
      <c r="K35" s="490"/>
      <c r="L35" s="323"/>
      <c r="M35" s="499">
        <v>1</v>
      </c>
      <c r="N35" s="409">
        <f t="shared" si="0"/>
        <v>0</v>
      </c>
      <c r="O35" s="320">
        <f t="shared" si="2"/>
        <v>2</v>
      </c>
      <c r="P35" s="477" t="str">
        <f t="shared" si="3"/>
        <v>P</v>
      </c>
      <c r="Q35" s="323"/>
      <c r="R35" s="323"/>
      <c r="S35" s="323"/>
      <c r="T35" s="540"/>
    </row>
    <row r="36" spans="1:20" ht="58.5" thickBot="1">
      <c r="A36" s="1224"/>
      <c r="B36" s="1345"/>
      <c r="C36" s="1345"/>
      <c r="D36" s="1468"/>
      <c r="E36" s="390" t="s">
        <v>201</v>
      </c>
      <c r="F36" s="499">
        <v>1</v>
      </c>
      <c r="G36" s="821">
        <v>1</v>
      </c>
      <c r="H36" s="525"/>
      <c r="I36" s="525"/>
      <c r="J36" s="488" t="s">
        <v>288</v>
      </c>
      <c r="K36" s="490"/>
      <c r="L36" s="323"/>
      <c r="M36" s="499">
        <v>1</v>
      </c>
      <c r="N36" s="409">
        <f t="shared" si="0"/>
        <v>0</v>
      </c>
      <c r="O36" s="320">
        <f t="shared" si="2"/>
        <v>2</v>
      </c>
      <c r="P36" s="477" t="str">
        <f t="shared" si="3"/>
        <v>P</v>
      </c>
      <c r="Q36" s="323"/>
      <c r="R36" s="323"/>
      <c r="S36" s="323"/>
      <c r="T36" s="540"/>
    </row>
    <row r="37" spans="1:20" ht="43.5">
      <c r="A37" s="1224"/>
      <c r="B37" s="1345"/>
      <c r="C37" s="1345"/>
      <c r="D37" s="1468"/>
      <c r="E37" s="390" t="s">
        <v>202</v>
      </c>
      <c r="F37" s="499">
        <v>1</v>
      </c>
      <c r="G37" s="821">
        <v>1</v>
      </c>
      <c r="H37" s="525"/>
      <c r="I37" s="525"/>
      <c r="J37" s="488" t="s">
        <v>289</v>
      </c>
      <c r="K37" s="490"/>
      <c r="L37" s="323"/>
      <c r="M37" s="499">
        <v>1</v>
      </c>
      <c r="N37" s="409">
        <v>1</v>
      </c>
      <c r="O37" s="320">
        <f t="shared" si="2"/>
        <v>2</v>
      </c>
      <c r="P37" s="477" t="str">
        <f t="shared" si="3"/>
        <v>P</v>
      </c>
      <c r="Q37" s="323"/>
      <c r="R37" s="323"/>
      <c r="S37" s="323"/>
      <c r="T37" s="540"/>
    </row>
    <row r="38" spans="1:20" ht="47.25">
      <c r="A38" s="1224"/>
      <c r="B38" s="1345"/>
      <c r="C38" s="1345"/>
      <c r="D38" s="1468"/>
      <c r="E38" s="390" t="s">
        <v>519</v>
      </c>
      <c r="F38" s="349">
        <v>10</v>
      </c>
      <c r="G38" s="822" t="s">
        <v>1184</v>
      </c>
      <c r="H38" s="323"/>
      <c r="I38" s="323"/>
      <c r="J38" s="488" t="s">
        <v>397</v>
      </c>
      <c r="K38" s="490"/>
      <c r="L38" s="323"/>
      <c r="M38" s="338">
        <v>16</v>
      </c>
      <c r="N38" s="409">
        <v>0</v>
      </c>
      <c r="O38" s="320">
        <f t="shared" si="2"/>
        <v>0.625</v>
      </c>
      <c r="P38" s="477" t="str">
        <f t="shared" si="3"/>
        <v>P</v>
      </c>
      <c r="Q38" s="323"/>
      <c r="R38" s="323"/>
      <c r="S38" s="323"/>
      <c r="T38" s="540"/>
    </row>
    <row r="39" spans="1:20" ht="15.75" thickBot="1">
      <c r="A39" s="1225"/>
      <c r="B39" s="1346"/>
      <c r="C39" s="1346"/>
      <c r="D39" s="1469"/>
      <c r="E39" s="392" t="s">
        <v>520</v>
      </c>
      <c r="F39" s="501">
        <v>0</v>
      </c>
      <c r="G39" s="494">
        <v>2</v>
      </c>
      <c r="H39" s="494"/>
      <c r="I39" s="494"/>
      <c r="J39" s="606" t="s">
        <v>397</v>
      </c>
      <c r="K39" s="607"/>
      <c r="L39" s="494"/>
      <c r="M39" s="501">
        <v>5</v>
      </c>
      <c r="N39" s="418">
        <v>0</v>
      </c>
      <c r="O39" s="356">
        <f t="shared" si="2"/>
        <v>0.4</v>
      </c>
      <c r="P39" s="481" t="str">
        <f t="shared" si="3"/>
        <v>P</v>
      </c>
      <c r="Q39" s="494"/>
      <c r="R39" s="494"/>
      <c r="S39" s="494"/>
      <c r="T39" s="550"/>
    </row>
    <row r="40" spans="1:20" ht="15.75">
      <c r="A40" s="92"/>
      <c r="B40" s="93"/>
      <c r="C40" s="93"/>
      <c r="D40" s="94"/>
      <c r="E40" s="95"/>
      <c r="F40" s="96"/>
      <c r="G40" s="52"/>
      <c r="H40" s="52"/>
      <c r="I40" s="52"/>
      <c r="J40" s="97"/>
      <c r="K40" s="98"/>
      <c r="L40" s="52"/>
      <c r="M40" s="96"/>
      <c r="N40" s="99"/>
      <c r="O40" s="100"/>
      <c r="P40" s="101"/>
      <c r="Q40" s="52"/>
      <c r="R40" s="52"/>
      <c r="S40" s="52"/>
      <c r="T40" s="52"/>
    </row>
    <row r="41" spans="1:20">
      <c r="A41" s="52"/>
      <c r="B41" s="52"/>
      <c r="C41" s="52"/>
      <c r="D41" s="52"/>
      <c r="E41" s="52"/>
      <c r="F41" s="92"/>
      <c r="G41" s="52"/>
      <c r="H41" s="52"/>
      <c r="I41" s="52"/>
      <c r="J41" s="52"/>
      <c r="K41" s="52"/>
      <c r="L41" s="52"/>
      <c r="M41" s="52"/>
      <c r="N41" s="52"/>
      <c r="O41" s="52"/>
      <c r="P41" s="52"/>
      <c r="Q41" s="52"/>
      <c r="R41" s="52"/>
      <c r="S41" s="52"/>
      <c r="T41" s="52"/>
    </row>
    <row r="42" spans="1:20">
      <c r="A42" s="52"/>
      <c r="B42" s="52"/>
      <c r="C42" s="52"/>
      <c r="D42" s="52"/>
      <c r="E42" s="52"/>
      <c r="F42" s="92"/>
      <c r="G42" s="52"/>
      <c r="H42" s="52"/>
      <c r="I42" s="52"/>
      <c r="J42" s="52"/>
      <c r="K42" s="52"/>
      <c r="L42" s="52"/>
      <c r="M42" s="52"/>
      <c r="N42" s="52"/>
      <c r="O42" s="52"/>
      <c r="P42" s="52"/>
      <c r="Q42" s="52"/>
      <c r="R42" s="52"/>
      <c r="S42" s="52"/>
      <c r="T42" s="52"/>
    </row>
    <row r="43" spans="1:20" ht="15.75">
      <c r="A43" s="76" t="s">
        <v>24</v>
      </c>
      <c r="B43" s="76"/>
      <c r="C43" s="76"/>
      <c r="D43" s="76"/>
      <c r="E43" s="52"/>
      <c r="F43" s="92"/>
      <c r="G43" s="52"/>
      <c r="H43" s="52"/>
      <c r="I43" s="52"/>
      <c r="J43" s="52"/>
      <c r="K43" s="52"/>
      <c r="L43" s="52"/>
      <c r="M43" s="52"/>
      <c r="N43" s="52"/>
      <c r="O43" s="52"/>
      <c r="P43" s="52"/>
      <c r="Q43" s="52"/>
      <c r="R43" s="52"/>
      <c r="S43" s="52"/>
      <c r="T43" s="52"/>
    </row>
    <row r="44" spans="1:20">
      <c r="A44" s="52"/>
      <c r="B44" s="52"/>
      <c r="C44" s="52"/>
      <c r="D44" s="52"/>
      <c r="E44" s="52"/>
      <c r="F44" s="92"/>
      <c r="G44" s="52"/>
      <c r="H44" s="52"/>
      <c r="I44" s="52"/>
      <c r="J44" s="52"/>
      <c r="K44" s="52"/>
      <c r="L44" s="52"/>
      <c r="M44" s="52"/>
      <c r="N44" s="52"/>
      <c r="O44" s="52"/>
      <c r="P44" s="52"/>
      <c r="Q44" s="52"/>
      <c r="R44" s="52"/>
      <c r="S44" s="52"/>
      <c r="T44" s="52"/>
    </row>
    <row r="45" spans="1:20">
      <c r="A45" s="1790"/>
      <c r="B45" s="1791"/>
      <c r="C45" s="1791"/>
      <c r="D45" s="1791"/>
      <c r="E45" s="1791"/>
      <c r="F45" s="1791"/>
      <c r="G45" s="1791"/>
      <c r="H45" s="1791"/>
      <c r="I45" s="1791"/>
      <c r="J45" s="1791"/>
      <c r="K45" s="1791"/>
      <c r="L45" s="1791"/>
      <c r="M45" s="1791"/>
      <c r="N45" s="1791"/>
      <c r="O45" s="1791"/>
      <c r="P45" s="1791"/>
      <c r="Q45" s="1791"/>
      <c r="R45" s="1791"/>
      <c r="S45" s="1791"/>
      <c r="T45" s="1792"/>
    </row>
    <row r="46" spans="1:20">
      <c r="A46" s="1790"/>
      <c r="B46" s="1791"/>
      <c r="C46" s="1791"/>
      <c r="D46" s="1791"/>
      <c r="E46" s="1791"/>
      <c r="F46" s="1791"/>
      <c r="G46" s="1791"/>
      <c r="H46" s="1791"/>
      <c r="I46" s="1791"/>
      <c r="J46" s="1791"/>
      <c r="K46" s="1791"/>
      <c r="L46" s="1791"/>
      <c r="M46" s="1791"/>
      <c r="N46" s="1791"/>
      <c r="O46" s="1791"/>
      <c r="P46" s="1791"/>
      <c r="Q46" s="1791"/>
      <c r="R46" s="1791"/>
      <c r="S46" s="1791"/>
      <c r="T46" s="1792"/>
    </row>
    <row r="47" spans="1:20">
      <c r="A47" s="1790"/>
      <c r="B47" s="1791"/>
      <c r="C47" s="1791"/>
      <c r="D47" s="1791"/>
      <c r="E47" s="1791"/>
      <c r="F47" s="1791"/>
      <c r="G47" s="1791"/>
      <c r="H47" s="1791"/>
      <c r="I47" s="1791"/>
      <c r="J47" s="1791"/>
      <c r="K47" s="1791"/>
      <c r="L47" s="1791"/>
      <c r="M47" s="1791"/>
      <c r="N47" s="1791"/>
      <c r="O47" s="1791"/>
      <c r="P47" s="1791"/>
      <c r="Q47" s="1791"/>
      <c r="R47" s="1791"/>
      <c r="S47" s="1791"/>
      <c r="T47" s="1792"/>
    </row>
    <row r="48" spans="1:20">
      <c r="A48" s="1790"/>
      <c r="B48" s="1791"/>
      <c r="C48" s="1791"/>
      <c r="D48" s="1791"/>
      <c r="E48" s="1791"/>
      <c r="F48" s="1791"/>
      <c r="G48" s="1791"/>
      <c r="H48" s="1791"/>
      <c r="I48" s="1791"/>
      <c r="J48" s="1791"/>
      <c r="K48" s="1791"/>
      <c r="L48" s="1791"/>
      <c r="M48" s="1791"/>
      <c r="N48" s="1791"/>
      <c r="O48" s="1791"/>
      <c r="P48" s="1791"/>
      <c r="Q48" s="1791"/>
      <c r="R48" s="1791"/>
      <c r="S48" s="1791"/>
      <c r="T48" s="1792"/>
    </row>
    <row r="49" spans="1:20">
      <c r="A49" s="1790"/>
      <c r="B49" s="1791"/>
      <c r="C49" s="1791"/>
      <c r="D49" s="1791"/>
      <c r="E49" s="1791"/>
      <c r="F49" s="1791"/>
      <c r="G49" s="1791"/>
      <c r="H49" s="1791"/>
      <c r="I49" s="1791"/>
      <c r="J49" s="1791"/>
      <c r="K49" s="1791"/>
      <c r="L49" s="1791"/>
      <c r="M49" s="1791"/>
      <c r="N49" s="1791"/>
      <c r="O49" s="1791"/>
      <c r="P49" s="1791"/>
      <c r="Q49" s="1791"/>
      <c r="R49" s="1791"/>
      <c r="S49" s="1791"/>
      <c r="T49" s="1792"/>
    </row>
    <row r="50" spans="1:20">
      <c r="A50" s="1790"/>
      <c r="B50" s="1791"/>
      <c r="C50" s="1791"/>
      <c r="D50" s="1791"/>
      <c r="E50" s="1791"/>
      <c r="F50" s="1791"/>
      <c r="G50" s="1791"/>
      <c r="H50" s="1791"/>
      <c r="I50" s="1791"/>
      <c r="J50" s="1791"/>
      <c r="K50" s="1791"/>
      <c r="L50" s="1791"/>
      <c r="M50" s="1791"/>
      <c r="N50" s="1791"/>
      <c r="O50" s="1791"/>
      <c r="P50" s="1791"/>
      <c r="Q50" s="1791"/>
      <c r="R50" s="1791"/>
      <c r="S50" s="1791"/>
      <c r="T50" s="1792"/>
    </row>
    <row r="51" spans="1:20">
      <c r="A51" s="1790"/>
      <c r="B51" s="1791"/>
      <c r="C51" s="1791"/>
      <c r="D51" s="1791"/>
      <c r="E51" s="1791"/>
      <c r="F51" s="1791"/>
      <c r="G51" s="1791"/>
      <c r="H51" s="1791"/>
      <c r="I51" s="1791"/>
      <c r="J51" s="1791"/>
      <c r="K51" s="1791"/>
      <c r="L51" s="1791"/>
      <c r="M51" s="1791"/>
      <c r="N51" s="1791"/>
      <c r="O51" s="1791"/>
      <c r="P51" s="1791"/>
      <c r="Q51" s="1791"/>
      <c r="R51" s="1791"/>
      <c r="S51" s="1791"/>
      <c r="T51" s="1792"/>
    </row>
    <row r="52" spans="1:20">
      <c r="A52" s="1790"/>
      <c r="B52" s="1791"/>
      <c r="C52" s="1791"/>
      <c r="D52" s="1791"/>
      <c r="E52" s="1791"/>
      <c r="F52" s="1791"/>
      <c r="G52" s="1791"/>
      <c r="H52" s="1791"/>
      <c r="I52" s="1791"/>
      <c r="J52" s="1791"/>
      <c r="K52" s="1791"/>
      <c r="L52" s="1791"/>
      <c r="M52" s="1791"/>
      <c r="N52" s="1791"/>
      <c r="O52" s="1791"/>
      <c r="P52" s="1791"/>
      <c r="Q52" s="1791"/>
      <c r="R52" s="1791"/>
      <c r="S52" s="1791"/>
      <c r="T52" s="1792"/>
    </row>
    <row r="53" spans="1:20">
      <c r="A53" s="1790"/>
      <c r="B53" s="1791"/>
      <c r="C53" s="1791"/>
      <c r="D53" s="1791"/>
      <c r="E53" s="1791"/>
      <c r="F53" s="1791"/>
      <c r="G53" s="1791"/>
      <c r="H53" s="1791"/>
      <c r="I53" s="1791"/>
      <c r="J53" s="1791"/>
      <c r="K53" s="1791"/>
      <c r="L53" s="1791"/>
      <c r="M53" s="1791"/>
      <c r="N53" s="1791"/>
      <c r="O53" s="1791"/>
      <c r="P53" s="1791"/>
      <c r="Q53" s="1791"/>
      <c r="R53" s="1791"/>
      <c r="S53" s="1791"/>
      <c r="T53" s="1792"/>
    </row>
    <row r="54" spans="1:20">
      <c r="A54" s="1790"/>
      <c r="B54" s="1791"/>
      <c r="C54" s="1791"/>
      <c r="D54" s="1791"/>
      <c r="E54" s="1791"/>
      <c r="F54" s="1791"/>
      <c r="G54" s="1791"/>
      <c r="H54" s="1791"/>
      <c r="I54" s="1791"/>
      <c r="J54" s="1791"/>
      <c r="K54" s="1791"/>
      <c r="L54" s="1791"/>
      <c r="M54" s="1791"/>
      <c r="N54" s="1791"/>
      <c r="O54" s="1791"/>
      <c r="P54" s="1791"/>
      <c r="Q54" s="1791"/>
      <c r="R54" s="1791"/>
      <c r="S54" s="1791"/>
      <c r="T54" s="1792"/>
    </row>
    <row r="55" spans="1:20">
      <c r="A55" s="1790"/>
      <c r="B55" s="1791"/>
      <c r="C55" s="1791"/>
      <c r="D55" s="1791"/>
      <c r="E55" s="1791"/>
      <c r="F55" s="1791"/>
      <c r="G55" s="1791"/>
      <c r="H55" s="1791"/>
      <c r="I55" s="1791"/>
      <c r="J55" s="1791"/>
      <c r="K55" s="1791"/>
      <c r="L55" s="1791"/>
      <c r="M55" s="1791"/>
      <c r="N55" s="1791"/>
      <c r="O55" s="1791"/>
      <c r="P55" s="1791"/>
      <c r="Q55" s="1791"/>
      <c r="R55" s="1791"/>
      <c r="S55" s="1791"/>
      <c r="T55" s="1792"/>
    </row>
  </sheetData>
  <mergeCells count="53">
    <mergeCell ref="A45:T45"/>
    <mergeCell ref="A53:T53"/>
    <mergeCell ref="A54:T54"/>
    <mergeCell ref="A55:T55"/>
    <mergeCell ref="A47:T47"/>
    <mergeCell ref="A48:T48"/>
    <mergeCell ref="A49:T49"/>
    <mergeCell ref="A50:T50"/>
    <mergeCell ref="A51:T51"/>
    <mergeCell ref="A52:T52"/>
    <mergeCell ref="A46:T46"/>
    <mergeCell ref="F9:M9"/>
    <mergeCell ref="A11:T11"/>
    <mergeCell ref="A13:L13"/>
    <mergeCell ref="M13:T13"/>
    <mergeCell ref="T14:T15"/>
    <mergeCell ref="R14:R15"/>
    <mergeCell ref="A14:A15"/>
    <mergeCell ref="D14:D15"/>
    <mergeCell ref="F14:I14"/>
    <mergeCell ref="J14:J15"/>
    <mergeCell ref="B14:B15"/>
    <mergeCell ref="N14:P14"/>
    <mergeCell ref="Q14:Q15"/>
    <mergeCell ref="K14:K15"/>
    <mergeCell ref="L14:L15"/>
    <mergeCell ref="M14:M15"/>
    <mergeCell ref="F6:M6"/>
    <mergeCell ref="A7:E7"/>
    <mergeCell ref="F7:M7"/>
    <mergeCell ref="A8:E8"/>
    <mergeCell ref="F8:M8"/>
    <mergeCell ref="F2:M2"/>
    <mergeCell ref="N2:T2"/>
    <mergeCell ref="F3:M4"/>
    <mergeCell ref="N3:T3"/>
    <mergeCell ref="N4:T4"/>
    <mergeCell ref="D31:D39"/>
    <mergeCell ref="C31:C39"/>
    <mergeCell ref="B31:B39"/>
    <mergeCell ref="A31:A39"/>
    <mergeCell ref="A2:E4"/>
    <mergeCell ref="E14:E15"/>
    <mergeCell ref="D29:D30"/>
    <mergeCell ref="A9:E9"/>
    <mergeCell ref="D24:D28"/>
    <mergeCell ref="C17:C30"/>
    <mergeCell ref="B17:B30"/>
    <mergeCell ref="A6:E6"/>
    <mergeCell ref="C14:C15"/>
    <mergeCell ref="A17:A30"/>
    <mergeCell ref="D17:D19"/>
    <mergeCell ref="D20:D23"/>
  </mergeCells>
  <conditionalFormatting sqref="P17:P40">
    <cfRule type="containsText" dxfId="56" priority="1" stopIfTrue="1" operator="containsText" text="P">
      <formula>NOT(ISERROR(SEARCH("P",P17)))</formula>
    </cfRule>
    <cfRule type="containsText" dxfId="55" priority="2" stopIfTrue="1" operator="containsText" text="R">
      <formula>NOT(ISERROR(SEARCH("R",P17)))</formula>
    </cfRule>
    <cfRule type="containsText" dxfId="54" priority="3" operator="containsText" text="T">
      <formula>NOT(ISERROR(SEARCH("T",P17)))</formula>
    </cfRule>
    <cfRule type="iconSet" priority="56">
      <iconSet iconSet="3Symbols2">
        <cfvo type="percent" val="0"/>
        <cfvo type="percent" val="0.74"/>
        <cfvo type="percent" val="0.85"/>
      </iconSet>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3"/>
  <sheetViews>
    <sheetView topLeftCell="D22" zoomScale="80" zoomScaleNormal="80" workbookViewId="0">
      <selection activeCell="M21" sqref="M21"/>
    </sheetView>
  </sheetViews>
  <sheetFormatPr defaultColWidth="11.42578125" defaultRowHeight="15.75"/>
  <cols>
    <col min="1" max="1" width="5.140625" style="50" customWidth="1"/>
    <col min="2" max="2" width="23.42578125" style="50" customWidth="1"/>
    <col min="3" max="3" width="32" style="50" customWidth="1"/>
    <col min="4" max="4" width="30.28515625" style="50" customWidth="1"/>
    <col min="5" max="5" width="40" style="50" customWidth="1"/>
    <col min="6" max="6" width="9.140625" style="50" customWidth="1"/>
    <col min="7" max="7" width="6.7109375" style="50" customWidth="1"/>
    <col min="8" max="8" width="6.28515625" style="50" customWidth="1"/>
    <col min="9" max="9" width="8.28515625" style="50" customWidth="1"/>
    <col min="10" max="10" width="56.140625" style="50" customWidth="1"/>
    <col min="11" max="11" width="18.85546875" style="50" customWidth="1"/>
    <col min="12" max="12" width="23.7109375" style="50" customWidth="1"/>
    <col min="13" max="13" width="11.42578125" style="50"/>
    <col min="14" max="14" width="14.140625" style="50" customWidth="1"/>
    <col min="15" max="16" width="11.42578125" style="50"/>
    <col min="17" max="17" width="17.5703125" style="50" customWidth="1"/>
    <col min="18" max="18" width="21.42578125" style="50" customWidth="1"/>
    <col min="19" max="19" width="11.42578125" style="50"/>
    <col min="20" max="20" width="16.5703125" style="50" customWidth="1"/>
    <col min="21" max="16384" width="11.42578125" style="50"/>
  </cols>
  <sheetData>
    <row r="1" spans="1:20" ht="16.5" thickBot="1"/>
    <row r="2" spans="1:20" ht="17.25" thickBot="1">
      <c r="A2" s="1435"/>
      <c r="B2" s="1436"/>
      <c r="C2" s="1436"/>
      <c r="D2" s="1436"/>
      <c r="E2" s="1437"/>
      <c r="F2" s="1444" t="s">
        <v>18</v>
      </c>
      <c r="G2" s="1445"/>
      <c r="H2" s="1445"/>
      <c r="I2" s="1445"/>
      <c r="J2" s="1445"/>
      <c r="K2" s="1445"/>
      <c r="L2" s="1445"/>
      <c r="M2" s="1446"/>
      <c r="N2" s="1447" t="s">
        <v>489</v>
      </c>
      <c r="O2" s="1448"/>
      <c r="P2" s="1448"/>
      <c r="Q2" s="1448"/>
      <c r="R2" s="1448"/>
      <c r="S2" s="1448"/>
      <c r="T2" s="1449"/>
    </row>
    <row r="3" spans="1:20" ht="17.25" thickBot="1">
      <c r="A3" s="1438"/>
      <c r="B3" s="1439"/>
      <c r="C3" s="1439"/>
      <c r="D3" s="1439"/>
      <c r="E3" s="1440"/>
      <c r="F3" s="1450" t="s">
        <v>17</v>
      </c>
      <c r="G3" s="1451"/>
      <c r="H3" s="1451"/>
      <c r="I3" s="1451"/>
      <c r="J3" s="1451"/>
      <c r="K3" s="1451"/>
      <c r="L3" s="1451"/>
      <c r="M3" s="1452"/>
      <c r="N3" s="1456" t="s">
        <v>23</v>
      </c>
      <c r="O3" s="1457"/>
      <c r="P3" s="1457"/>
      <c r="Q3" s="1457"/>
      <c r="R3" s="1457"/>
      <c r="S3" s="1457"/>
      <c r="T3" s="1458"/>
    </row>
    <row r="4" spans="1:20" ht="17.25" thickBot="1">
      <c r="A4" s="1441"/>
      <c r="B4" s="1442"/>
      <c r="C4" s="1442"/>
      <c r="D4" s="1442"/>
      <c r="E4" s="1443"/>
      <c r="F4" s="1453"/>
      <c r="G4" s="1454"/>
      <c r="H4" s="1454"/>
      <c r="I4" s="1454"/>
      <c r="J4" s="1454"/>
      <c r="K4" s="1454"/>
      <c r="L4" s="1454"/>
      <c r="M4" s="1455"/>
      <c r="N4" s="1459" t="s">
        <v>8</v>
      </c>
      <c r="O4" s="1460"/>
      <c r="P4" s="1460"/>
      <c r="Q4" s="1460"/>
      <c r="R4" s="1460"/>
      <c r="S4" s="1460"/>
      <c r="T4" s="1461"/>
    </row>
    <row r="5" spans="1:20" ht="16.5">
      <c r="A5" s="37"/>
      <c r="B5" s="37"/>
      <c r="C5" s="37"/>
      <c r="D5" s="37"/>
      <c r="E5" s="37"/>
      <c r="F5" s="37"/>
      <c r="G5" s="37"/>
      <c r="H5" s="37"/>
      <c r="I5" s="37"/>
      <c r="J5" s="38"/>
      <c r="K5" s="38"/>
      <c r="L5" s="39"/>
      <c r="M5" s="39"/>
      <c r="N5" s="39"/>
      <c r="O5" s="39"/>
      <c r="P5" s="39"/>
      <c r="Q5" s="39"/>
      <c r="R5" s="39"/>
      <c r="S5" s="39"/>
      <c r="T5" s="39"/>
    </row>
    <row r="6" spans="1:20" ht="16.5">
      <c r="A6" s="1462" t="s">
        <v>10</v>
      </c>
      <c r="B6" s="1462"/>
      <c r="C6" s="1462"/>
      <c r="D6" s="1462"/>
      <c r="E6" s="1462"/>
      <c r="F6" s="1463" t="s">
        <v>359</v>
      </c>
      <c r="G6" s="1464"/>
      <c r="H6" s="1464"/>
      <c r="I6" s="1464"/>
      <c r="J6" s="1464"/>
      <c r="K6" s="1464"/>
      <c r="L6" s="1464"/>
      <c r="M6" s="1465"/>
      <c r="N6" s="39"/>
      <c r="O6" s="39"/>
      <c r="P6" s="39"/>
      <c r="Q6" s="39"/>
      <c r="R6" s="39"/>
      <c r="S6" s="39"/>
      <c r="T6" s="39"/>
    </row>
    <row r="7" spans="1:20" ht="16.5">
      <c r="A7" s="1462" t="s">
        <v>25</v>
      </c>
      <c r="B7" s="1462"/>
      <c r="C7" s="1462"/>
      <c r="D7" s="1462"/>
      <c r="E7" s="1462"/>
      <c r="F7" s="993">
        <v>2025</v>
      </c>
      <c r="G7" s="994"/>
      <c r="H7" s="994"/>
      <c r="I7" s="994"/>
      <c r="J7" s="994"/>
      <c r="K7" s="994"/>
      <c r="L7" s="994"/>
      <c r="M7" s="995"/>
      <c r="N7" s="39"/>
      <c r="O7" s="39"/>
      <c r="P7" s="39"/>
      <c r="Q7" s="39"/>
      <c r="R7" s="39"/>
      <c r="S7" s="39"/>
      <c r="T7" s="39"/>
    </row>
    <row r="8" spans="1:20" ht="16.5">
      <c r="A8" s="1462" t="s">
        <v>6</v>
      </c>
      <c r="B8" s="1462"/>
      <c r="C8" s="1462"/>
      <c r="D8" s="1462"/>
      <c r="E8" s="1462"/>
      <c r="F8" s="993" t="s">
        <v>718</v>
      </c>
      <c r="G8" s="994"/>
      <c r="H8" s="994"/>
      <c r="I8" s="994"/>
      <c r="J8" s="994"/>
      <c r="K8" s="994"/>
      <c r="L8" s="994"/>
      <c r="M8" s="995"/>
      <c r="N8" s="39"/>
      <c r="O8" s="39"/>
      <c r="P8" s="39"/>
      <c r="Q8" s="39"/>
      <c r="R8" s="39"/>
      <c r="S8" s="39"/>
      <c r="T8" s="39"/>
    </row>
    <row r="9" spans="1:20" ht="16.5">
      <c r="A9" s="1462" t="s">
        <v>7</v>
      </c>
      <c r="B9" s="1462"/>
      <c r="C9" s="1462"/>
      <c r="D9" s="1462"/>
      <c r="E9" s="1462"/>
      <c r="F9" s="993" t="s">
        <v>1151</v>
      </c>
      <c r="G9" s="994"/>
      <c r="H9" s="994"/>
      <c r="I9" s="994"/>
      <c r="J9" s="994"/>
      <c r="K9" s="994"/>
      <c r="L9" s="994"/>
      <c r="M9" s="995"/>
      <c r="N9" s="39"/>
      <c r="O9" s="39"/>
      <c r="P9" s="39"/>
      <c r="Q9" s="39"/>
      <c r="R9" s="39"/>
      <c r="S9" s="39"/>
      <c r="T9" s="39"/>
    </row>
    <row r="10" spans="1:20" ht="17.25" thickBot="1">
      <c r="A10" s="40"/>
      <c r="B10" s="40"/>
      <c r="C10" s="40"/>
      <c r="D10" s="40"/>
      <c r="E10" s="40"/>
      <c r="F10" s="40"/>
      <c r="G10" s="40"/>
      <c r="H10" s="40"/>
      <c r="I10" s="40"/>
      <c r="J10" s="38"/>
      <c r="K10" s="38"/>
      <c r="L10" s="38"/>
      <c r="M10" s="38"/>
      <c r="N10" s="39"/>
      <c r="O10" s="39"/>
      <c r="P10" s="39"/>
      <c r="Q10" s="39"/>
      <c r="R10" s="39"/>
      <c r="S10" s="39"/>
      <c r="T10" s="39"/>
    </row>
    <row r="11" spans="1:20" ht="17.25" thickBot="1">
      <c r="A11" s="1470" t="s">
        <v>9</v>
      </c>
      <c r="B11" s="1471"/>
      <c r="C11" s="1471"/>
      <c r="D11" s="1471"/>
      <c r="E11" s="1471"/>
      <c r="F11" s="1471"/>
      <c r="G11" s="1471"/>
      <c r="H11" s="1471"/>
      <c r="I11" s="1471"/>
      <c r="J11" s="1471"/>
      <c r="K11" s="1471"/>
      <c r="L11" s="1471"/>
      <c r="M11" s="1471"/>
      <c r="N11" s="1471"/>
      <c r="O11" s="1471"/>
      <c r="P11" s="1471"/>
      <c r="Q11" s="1471"/>
      <c r="R11" s="1471"/>
      <c r="S11" s="1471"/>
      <c r="T11" s="1472"/>
    </row>
    <row r="12" spans="1:20" ht="17.25" thickBot="1">
      <c r="A12" s="41"/>
      <c r="B12" s="42"/>
      <c r="C12" s="42"/>
      <c r="D12" s="42"/>
      <c r="E12" s="42"/>
      <c r="F12" s="42"/>
      <c r="G12" s="42"/>
      <c r="H12" s="42"/>
      <c r="I12" s="42"/>
      <c r="J12" s="42"/>
      <c r="K12" s="42"/>
      <c r="L12" s="42"/>
      <c r="M12" s="42"/>
      <c r="N12" s="42"/>
      <c r="O12" s="42"/>
      <c r="P12" s="42"/>
      <c r="Q12" s="42"/>
      <c r="R12" s="42"/>
      <c r="S12" s="42"/>
      <c r="T12" s="43"/>
    </row>
    <row r="13" spans="1:20" ht="17.25" thickBot="1">
      <c r="A13" s="1473" t="s">
        <v>16</v>
      </c>
      <c r="B13" s="1474"/>
      <c r="C13" s="1474"/>
      <c r="D13" s="1474"/>
      <c r="E13" s="1474"/>
      <c r="F13" s="1474"/>
      <c r="G13" s="1474"/>
      <c r="H13" s="1474"/>
      <c r="I13" s="1474"/>
      <c r="J13" s="1474"/>
      <c r="K13" s="1474"/>
      <c r="L13" s="1475"/>
      <c r="M13" s="1476" t="s">
        <v>1</v>
      </c>
      <c r="N13" s="1476"/>
      <c r="O13" s="1476"/>
      <c r="P13" s="1476"/>
      <c r="Q13" s="1476"/>
      <c r="R13" s="1476"/>
      <c r="S13" s="1476"/>
      <c r="T13" s="1477"/>
    </row>
    <row r="14" spans="1:20" ht="17.25" thickBot="1">
      <c r="A14" s="1478" t="s">
        <v>27</v>
      </c>
      <c r="B14" s="1487" t="s">
        <v>253</v>
      </c>
      <c r="C14" s="1487" t="s">
        <v>254</v>
      </c>
      <c r="D14" s="1478" t="s">
        <v>26</v>
      </c>
      <c r="E14" s="1480" t="s">
        <v>19</v>
      </c>
      <c r="F14" s="1482" t="s">
        <v>11</v>
      </c>
      <c r="G14" s="1483"/>
      <c r="H14" s="1483"/>
      <c r="I14" s="1484"/>
      <c r="J14" s="1485" t="s">
        <v>20</v>
      </c>
      <c r="K14" s="1485" t="s">
        <v>21</v>
      </c>
      <c r="L14" s="1485" t="s">
        <v>2</v>
      </c>
      <c r="M14" s="1489" t="s">
        <v>22</v>
      </c>
      <c r="N14" s="1491" t="s">
        <v>3</v>
      </c>
      <c r="O14" s="1492"/>
      <c r="P14" s="1493"/>
      <c r="Q14" s="1467" t="s">
        <v>4</v>
      </c>
      <c r="R14" s="1466" t="s">
        <v>5</v>
      </c>
      <c r="S14" s="44" t="s">
        <v>29</v>
      </c>
      <c r="T14" s="1433" t="s">
        <v>0</v>
      </c>
    </row>
    <row r="15" spans="1:20" ht="25.5" customHeight="1" thickBot="1">
      <c r="A15" s="1803"/>
      <c r="B15" s="1796"/>
      <c r="C15" s="1796"/>
      <c r="D15" s="1803"/>
      <c r="E15" s="1804"/>
      <c r="F15" s="45" t="s">
        <v>12</v>
      </c>
      <c r="G15" s="45" t="s">
        <v>13</v>
      </c>
      <c r="H15" s="45" t="s">
        <v>14</v>
      </c>
      <c r="I15" s="45" t="s">
        <v>15</v>
      </c>
      <c r="J15" s="1799"/>
      <c r="K15" s="1799"/>
      <c r="L15" s="1799"/>
      <c r="M15" s="1800"/>
      <c r="N15" s="53" t="s">
        <v>30</v>
      </c>
      <c r="O15" s="46" t="s">
        <v>28</v>
      </c>
      <c r="P15" s="47" t="s">
        <v>31</v>
      </c>
      <c r="Q15" s="1801"/>
      <c r="R15" s="1802"/>
      <c r="S15" s="48"/>
      <c r="T15" s="1798"/>
    </row>
    <row r="16" spans="1:20" ht="16.5" thickBot="1">
      <c r="A16" s="37"/>
      <c r="B16" s="37"/>
      <c r="C16" s="37"/>
      <c r="D16" s="37"/>
      <c r="E16" s="37"/>
      <c r="F16" s="37"/>
      <c r="G16" s="37"/>
      <c r="H16" s="37"/>
      <c r="I16" s="37"/>
      <c r="J16" s="37"/>
      <c r="K16" s="37"/>
      <c r="L16" s="49"/>
      <c r="M16" s="37"/>
      <c r="Q16" s="37"/>
      <c r="R16" s="37"/>
      <c r="S16" s="37"/>
      <c r="T16" s="37"/>
    </row>
    <row r="17" spans="1:20" ht="49.5" customHeight="1">
      <c r="A17" s="1797">
        <v>1</v>
      </c>
      <c r="B17" s="1793" t="s">
        <v>301</v>
      </c>
      <c r="C17" s="1793" t="s">
        <v>339</v>
      </c>
      <c r="D17" s="1671" t="s">
        <v>214</v>
      </c>
      <c r="E17" s="504" t="s">
        <v>205</v>
      </c>
      <c r="F17" s="608">
        <v>3</v>
      </c>
      <c r="G17" s="823">
        <v>2</v>
      </c>
      <c r="H17" s="505"/>
      <c r="I17" s="505"/>
      <c r="J17" s="503" t="s">
        <v>290</v>
      </c>
      <c r="K17" s="581"/>
      <c r="L17" s="582"/>
      <c r="M17" s="609">
        <v>14</v>
      </c>
      <c r="N17" s="583">
        <f>F17-M17</f>
        <v>-11</v>
      </c>
      <c r="O17" s="506">
        <f>IF(M17&lt;1,(AVERAGE(F17:I17)/M17),SUM(F17:I17)/M17)</f>
        <v>0.35714285714285715</v>
      </c>
      <c r="P17" s="160" t="str">
        <f>IF(O17&lt;=V$17,"T",IF(O17&lt;$Y$17,"R",IF(O17&gt;=$Y$17,"P")))</f>
        <v>P</v>
      </c>
      <c r="Q17" s="87"/>
      <c r="R17" s="87"/>
      <c r="S17" s="87"/>
      <c r="T17" s="88"/>
    </row>
    <row r="18" spans="1:20" ht="25.5" customHeight="1">
      <c r="A18" s="1078"/>
      <c r="B18" s="1794"/>
      <c r="C18" s="1794"/>
      <c r="D18" s="1672"/>
      <c r="E18" s="508" t="s">
        <v>206</v>
      </c>
      <c r="F18" s="509">
        <v>1</v>
      </c>
      <c r="G18" s="824">
        <v>1</v>
      </c>
      <c r="H18" s="510"/>
      <c r="I18" s="510"/>
      <c r="J18" s="590" t="s">
        <v>291</v>
      </c>
      <c r="K18" s="585"/>
      <c r="L18" s="520"/>
      <c r="M18" s="586">
        <v>1</v>
      </c>
      <c r="N18" s="512">
        <f>F18-M18</f>
        <v>0</v>
      </c>
      <c r="O18" s="513">
        <v>1</v>
      </c>
      <c r="P18" s="82" t="str">
        <f>IF(O18&lt;=V$17,"T",IF(O18&lt;$Y$17,"R",IF(O18&gt;=$Y$17,"P")))</f>
        <v>P</v>
      </c>
      <c r="Q18" s="73"/>
      <c r="R18" s="73"/>
      <c r="S18" s="73"/>
      <c r="T18" s="89"/>
    </row>
    <row r="19" spans="1:20" ht="25.5" customHeight="1">
      <c r="A19" s="1078"/>
      <c r="B19" s="1794"/>
      <c r="C19" s="1794"/>
      <c r="D19" s="1672"/>
      <c r="E19" s="584" t="s">
        <v>187</v>
      </c>
      <c r="F19" s="591">
        <v>3</v>
      </c>
      <c r="G19" s="825">
        <v>6</v>
      </c>
      <c r="H19" s="511"/>
      <c r="I19" s="511"/>
      <c r="J19" s="590" t="s">
        <v>292</v>
      </c>
      <c r="K19" s="610">
        <v>27010</v>
      </c>
      <c r="L19" s="514"/>
      <c r="M19" s="589">
        <v>18</v>
      </c>
      <c r="N19" s="336">
        <f>F19-M19</f>
        <v>-15</v>
      </c>
      <c r="O19" s="513">
        <f t="shared" ref="O19:O28" si="0">IF(M19&lt;1,(AVERAGE(F19:I19)/M19),SUM(F19:I19)/M19)</f>
        <v>0.5</v>
      </c>
      <c r="P19" s="82" t="str">
        <f>IF(O19&lt;=V$17,"T",IF(O19&lt;$Y$17,"R",IF(O19&gt;=$Y$17,"P")))</f>
        <v>P</v>
      </c>
      <c r="Q19" s="611">
        <f>L19/K19</f>
        <v>0</v>
      </c>
      <c r="R19" s="73"/>
      <c r="S19" s="73"/>
      <c r="T19" s="89"/>
    </row>
    <row r="20" spans="1:20" ht="25.5" customHeight="1">
      <c r="A20" s="1078"/>
      <c r="B20" s="1794"/>
      <c r="C20" s="1794"/>
      <c r="D20" s="1672"/>
      <c r="E20" s="508" t="s">
        <v>207</v>
      </c>
      <c r="F20" s="591">
        <v>23</v>
      </c>
      <c r="G20" s="824">
        <v>1</v>
      </c>
      <c r="H20" s="511"/>
      <c r="I20" s="511"/>
      <c r="J20" s="590" t="s">
        <v>293</v>
      </c>
      <c r="K20" s="585"/>
      <c r="L20" s="514"/>
      <c r="M20" s="589">
        <v>23</v>
      </c>
      <c r="N20" s="512">
        <f>22/23</f>
        <v>0.95652173913043481</v>
      </c>
      <c r="O20" s="513">
        <f t="shared" si="0"/>
        <v>1.0434782608695652</v>
      </c>
      <c r="P20" s="82" t="str">
        <f t="shared" ref="P20:P28" si="1">IF(O20&lt;=V$17,"T",IF(O20&lt;$Y$17,"R",IF(O20&gt;=$Y$17,"P")))</f>
        <v>P</v>
      </c>
      <c r="Q20" s="90"/>
      <c r="R20" s="73"/>
      <c r="S20" s="73"/>
      <c r="T20" s="89"/>
    </row>
    <row r="21" spans="1:20" ht="49.5" customHeight="1">
      <c r="A21" s="1078"/>
      <c r="B21" s="1794"/>
      <c r="C21" s="1794"/>
      <c r="D21" s="1672"/>
      <c r="E21" s="584" t="s">
        <v>208</v>
      </c>
      <c r="F21" s="591">
        <v>22</v>
      </c>
      <c r="G21" s="824">
        <v>1</v>
      </c>
      <c r="H21" s="511"/>
      <c r="I21" s="511"/>
      <c r="J21" s="590" t="s">
        <v>294</v>
      </c>
      <c r="K21" s="585"/>
      <c r="L21" s="588"/>
      <c r="M21" s="589">
        <v>22</v>
      </c>
      <c r="N21" s="512">
        <f>22/23</f>
        <v>0.95652173913043481</v>
      </c>
      <c r="O21" s="513">
        <f t="shared" si="0"/>
        <v>1.0454545454545454</v>
      </c>
      <c r="P21" s="82" t="str">
        <f t="shared" si="1"/>
        <v>P</v>
      </c>
      <c r="Q21" s="73"/>
      <c r="R21" s="73"/>
      <c r="S21" s="73"/>
      <c r="T21" s="89"/>
    </row>
    <row r="22" spans="1:20" ht="48" customHeight="1">
      <c r="A22" s="1078"/>
      <c r="B22" s="1794"/>
      <c r="C22" s="1794"/>
      <c r="D22" s="1672" t="s">
        <v>215</v>
      </c>
      <c r="E22" s="584" t="s">
        <v>209</v>
      </c>
      <c r="F22" s="509">
        <v>1</v>
      </c>
      <c r="G22" s="824">
        <v>1</v>
      </c>
      <c r="H22" s="515"/>
      <c r="I22" s="515"/>
      <c r="J22" s="590" t="s">
        <v>295</v>
      </c>
      <c r="K22" s="585"/>
      <c r="L22" s="520"/>
      <c r="M22" s="586">
        <v>1</v>
      </c>
      <c r="N22" s="512">
        <v>0</v>
      </c>
      <c r="O22" s="513">
        <f t="shared" si="0"/>
        <v>2</v>
      </c>
      <c r="P22" s="82" t="str">
        <f t="shared" si="1"/>
        <v>P</v>
      </c>
      <c r="Q22" s="73"/>
      <c r="R22" s="73"/>
      <c r="S22" s="73"/>
      <c r="T22" s="89"/>
    </row>
    <row r="23" spans="1:20" ht="63.75" customHeight="1">
      <c r="A23" s="1078"/>
      <c r="B23" s="1794"/>
      <c r="C23" s="1794"/>
      <c r="D23" s="1672"/>
      <c r="E23" s="584" t="s">
        <v>210</v>
      </c>
      <c r="F23" s="509">
        <v>1</v>
      </c>
      <c r="G23" s="824">
        <v>1</v>
      </c>
      <c r="H23" s="511"/>
      <c r="I23" s="511"/>
      <c r="J23" s="590" t="s">
        <v>296</v>
      </c>
      <c r="K23" s="585"/>
      <c r="L23" s="520"/>
      <c r="M23" s="589">
        <v>10</v>
      </c>
      <c r="N23" s="512">
        <v>0</v>
      </c>
      <c r="O23" s="513">
        <v>1</v>
      </c>
      <c r="P23" s="82" t="str">
        <f t="shared" si="1"/>
        <v>P</v>
      </c>
      <c r="Q23" s="73"/>
      <c r="R23" s="73"/>
      <c r="S23" s="73"/>
      <c r="T23" s="89"/>
    </row>
    <row r="24" spans="1:20" ht="63.75" customHeight="1">
      <c r="A24" s="1078"/>
      <c r="B24" s="1794"/>
      <c r="C24" s="1794"/>
      <c r="D24" s="1672"/>
      <c r="E24" s="584" t="s">
        <v>211</v>
      </c>
      <c r="F24" s="509">
        <v>1</v>
      </c>
      <c r="G24" s="824">
        <v>1</v>
      </c>
      <c r="H24" s="511"/>
      <c r="I24" s="511"/>
      <c r="J24" s="590" t="s">
        <v>297</v>
      </c>
      <c r="K24" s="587"/>
      <c r="L24" s="520"/>
      <c r="M24" s="589">
        <v>5</v>
      </c>
      <c r="N24" s="512">
        <f>4/5</f>
        <v>0.8</v>
      </c>
      <c r="O24" s="513">
        <f t="shared" si="0"/>
        <v>0.4</v>
      </c>
      <c r="P24" s="82" t="str">
        <f t="shared" si="1"/>
        <v>P</v>
      </c>
      <c r="Q24" s="73"/>
      <c r="R24" s="73"/>
      <c r="S24" s="73"/>
      <c r="T24" s="89"/>
    </row>
    <row r="25" spans="1:20" ht="60">
      <c r="A25" s="1078"/>
      <c r="B25" s="1794"/>
      <c r="C25" s="1794"/>
      <c r="D25" s="1672" t="s">
        <v>216</v>
      </c>
      <c r="E25" s="508" t="s">
        <v>205</v>
      </c>
      <c r="F25" s="612">
        <v>1021</v>
      </c>
      <c r="G25" s="818">
        <v>818</v>
      </c>
      <c r="H25" s="511"/>
      <c r="I25" s="511"/>
      <c r="J25" s="507" t="s">
        <v>290</v>
      </c>
      <c r="K25" s="587"/>
      <c r="L25" s="520"/>
      <c r="M25" s="589">
        <v>900</v>
      </c>
      <c r="N25" s="336">
        <f>405+375</f>
        <v>780</v>
      </c>
      <c r="O25" s="513">
        <f t="shared" si="0"/>
        <v>2.0433333333333334</v>
      </c>
      <c r="P25" s="82" t="str">
        <f t="shared" si="1"/>
        <v>P</v>
      </c>
      <c r="Q25" s="73"/>
      <c r="R25" s="73"/>
      <c r="S25" s="73"/>
      <c r="T25" s="89"/>
    </row>
    <row r="26" spans="1:20" ht="25.5" customHeight="1">
      <c r="A26" s="1078"/>
      <c r="B26" s="1794"/>
      <c r="C26" s="1794"/>
      <c r="D26" s="1672"/>
      <c r="E26" s="508" t="s">
        <v>212</v>
      </c>
      <c r="F26" s="612">
        <v>1021</v>
      </c>
      <c r="G26" s="818">
        <v>818</v>
      </c>
      <c r="H26" s="511"/>
      <c r="I26" s="515"/>
      <c r="J26" s="590" t="s">
        <v>298</v>
      </c>
      <c r="K26" s="587"/>
      <c r="L26" s="520"/>
      <c r="M26" s="589">
        <v>800</v>
      </c>
      <c r="N26" s="336">
        <f>F26-M26</f>
        <v>221</v>
      </c>
      <c r="O26" s="513">
        <f t="shared" si="0"/>
        <v>2.2987500000000001</v>
      </c>
      <c r="P26" s="82" t="str">
        <f t="shared" si="1"/>
        <v>P</v>
      </c>
      <c r="Q26" s="73"/>
      <c r="R26" s="73"/>
      <c r="S26" s="73"/>
      <c r="T26" s="89"/>
    </row>
    <row r="27" spans="1:20" ht="25.5" customHeight="1">
      <c r="A27" s="1078"/>
      <c r="B27" s="1794"/>
      <c r="C27" s="1794"/>
      <c r="D27" s="1672"/>
      <c r="E27" s="508" t="s">
        <v>217</v>
      </c>
      <c r="F27" s="509">
        <v>1</v>
      </c>
      <c r="G27" s="824">
        <v>1</v>
      </c>
      <c r="H27" s="515"/>
      <c r="I27" s="515"/>
      <c r="J27" s="590" t="s">
        <v>299</v>
      </c>
      <c r="K27" s="587"/>
      <c r="L27" s="520"/>
      <c r="M27" s="586">
        <v>0.99</v>
      </c>
      <c r="N27" s="512">
        <f>F27-M27</f>
        <v>1.0000000000000009E-2</v>
      </c>
      <c r="O27" s="513">
        <f t="shared" si="0"/>
        <v>1.0101010101010102</v>
      </c>
      <c r="P27" s="82" t="str">
        <f t="shared" si="1"/>
        <v>P</v>
      </c>
      <c r="Q27" s="73"/>
      <c r="R27" s="73"/>
      <c r="S27" s="73"/>
      <c r="T27" s="89"/>
    </row>
    <row r="28" spans="1:20" ht="25.5" customHeight="1" thickBot="1">
      <c r="A28" s="1079"/>
      <c r="B28" s="1795"/>
      <c r="C28" s="1795"/>
      <c r="D28" s="1676"/>
      <c r="E28" s="613" t="s">
        <v>213</v>
      </c>
      <c r="F28" s="516">
        <v>1</v>
      </c>
      <c r="G28" s="826">
        <v>1</v>
      </c>
      <c r="H28" s="517"/>
      <c r="I28" s="517"/>
      <c r="J28" s="592" t="s">
        <v>300</v>
      </c>
      <c r="K28" s="593"/>
      <c r="L28" s="518"/>
      <c r="M28" s="614">
        <v>0.99</v>
      </c>
      <c r="N28" s="594">
        <f>F28-M28</f>
        <v>1.0000000000000009E-2</v>
      </c>
      <c r="O28" s="519">
        <f t="shared" si="0"/>
        <v>1.0101010101010102</v>
      </c>
      <c r="P28" s="161" t="str">
        <f t="shared" si="1"/>
        <v>P</v>
      </c>
      <c r="Q28" s="83"/>
      <c r="R28" s="83"/>
      <c r="S28" s="83"/>
      <c r="T28" s="91"/>
    </row>
    <row r="29" spans="1:20" s="120" customFormat="1">
      <c r="A29" s="236"/>
      <c r="B29" s="236"/>
      <c r="C29" s="236" t="s">
        <v>541</v>
      </c>
      <c r="D29" s="236"/>
      <c r="E29" s="236"/>
      <c r="F29" s="236"/>
      <c r="G29" s="827">
        <v>1</v>
      </c>
      <c r="H29" s="236"/>
      <c r="I29" s="236"/>
      <c r="J29" s="236"/>
      <c r="K29" s="236"/>
      <c r="L29" s="236"/>
      <c r="M29" s="236"/>
      <c r="N29" s="236"/>
      <c r="O29" s="236"/>
      <c r="P29" s="236"/>
      <c r="Q29" s="236"/>
      <c r="R29" s="236"/>
      <c r="S29" s="236"/>
      <c r="T29" s="236"/>
    </row>
    <row r="30" spans="1:20">
      <c r="A30" s="37"/>
      <c r="B30" s="37"/>
      <c r="C30" s="37"/>
      <c r="D30" s="37"/>
      <c r="E30" s="37"/>
      <c r="F30" s="37"/>
      <c r="G30" s="37"/>
      <c r="H30" s="37"/>
      <c r="I30" s="37"/>
      <c r="J30" s="37"/>
      <c r="K30" s="37"/>
      <c r="L30" s="37"/>
      <c r="M30" s="37"/>
      <c r="N30" s="37"/>
      <c r="O30" s="37"/>
      <c r="P30" s="37"/>
      <c r="Q30" s="37"/>
      <c r="R30" s="37"/>
      <c r="S30" s="37"/>
      <c r="T30" s="37"/>
    </row>
    <row r="31" spans="1:20" ht="16.5">
      <c r="A31" s="51" t="s">
        <v>24</v>
      </c>
      <c r="B31" s="51"/>
      <c r="C31" s="51"/>
      <c r="D31" s="51"/>
      <c r="E31" s="37"/>
      <c r="F31" s="37"/>
      <c r="G31" s="37"/>
      <c r="H31" s="37"/>
      <c r="I31" s="37"/>
      <c r="J31" s="37"/>
      <c r="K31" s="37"/>
      <c r="L31" s="37"/>
      <c r="M31" s="37"/>
      <c r="N31" s="37"/>
      <c r="O31" s="37"/>
      <c r="P31" s="37"/>
      <c r="Q31" s="37"/>
      <c r="R31" s="37"/>
      <c r="S31" s="37"/>
      <c r="T31" s="37"/>
    </row>
    <row r="32" spans="1:20">
      <c r="A32" s="37"/>
      <c r="B32" s="37"/>
      <c r="C32" s="37"/>
      <c r="D32" s="37"/>
      <c r="E32" s="37"/>
      <c r="F32" s="37"/>
      <c r="G32" s="37"/>
      <c r="H32" s="37"/>
      <c r="I32" s="37"/>
      <c r="J32" s="37"/>
      <c r="K32" s="37"/>
      <c r="L32" s="37"/>
      <c r="M32" s="37"/>
      <c r="N32" s="37"/>
      <c r="O32" s="37"/>
      <c r="P32" s="37"/>
      <c r="Q32" s="37"/>
      <c r="R32" s="37"/>
      <c r="S32" s="37"/>
      <c r="T32" s="37"/>
    </row>
    <row r="33" spans="1:20">
      <c r="A33" s="1502"/>
      <c r="B33" s="1503"/>
      <c r="C33" s="1503"/>
      <c r="D33" s="1503"/>
      <c r="E33" s="1503"/>
      <c r="F33" s="1503"/>
      <c r="G33" s="1503"/>
      <c r="H33" s="1503"/>
      <c r="I33" s="1503"/>
      <c r="J33" s="1503"/>
      <c r="K33" s="1503"/>
      <c r="L33" s="1503"/>
      <c r="M33" s="1503"/>
      <c r="N33" s="1503"/>
      <c r="O33" s="1503"/>
      <c r="P33" s="1503"/>
      <c r="Q33" s="1503"/>
      <c r="R33" s="1503"/>
      <c r="S33" s="1503"/>
      <c r="T33" s="1504"/>
    </row>
    <row r="34" spans="1:20">
      <c r="A34" s="1502"/>
      <c r="B34" s="1503"/>
      <c r="C34" s="1503"/>
      <c r="D34" s="1503"/>
      <c r="E34" s="1503"/>
      <c r="F34" s="1503"/>
      <c r="G34" s="1503"/>
      <c r="H34" s="1503"/>
      <c r="I34" s="1503"/>
      <c r="J34" s="1503"/>
      <c r="K34" s="1503"/>
      <c r="L34" s="1503"/>
      <c r="M34" s="1503"/>
      <c r="N34" s="1503"/>
      <c r="O34" s="1503"/>
      <c r="P34" s="1503"/>
      <c r="Q34" s="1503"/>
      <c r="R34" s="1503"/>
      <c r="S34" s="1503"/>
      <c r="T34" s="1504"/>
    </row>
    <row r="35" spans="1:20">
      <c r="A35" s="1502"/>
      <c r="B35" s="1503"/>
      <c r="C35" s="1503"/>
      <c r="D35" s="1503"/>
      <c r="E35" s="1503"/>
      <c r="F35" s="1503"/>
      <c r="G35" s="1503"/>
      <c r="H35" s="1503"/>
      <c r="I35" s="1503"/>
      <c r="J35" s="1503"/>
      <c r="K35" s="1503"/>
      <c r="L35" s="1503"/>
      <c r="M35" s="1503"/>
      <c r="N35" s="1503"/>
      <c r="O35" s="1503"/>
      <c r="P35" s="1503"/>
      <c r="Q35" s="1503"/>
      <c r="R35" s="1503"/>
      <c r="S35" s="1503"/>
      <c r="T35" s="1504"/>
    </row>
    <row r="36" spans="1:20">
      <c r="A36" s="1502"/>
      <c r="B36" s="1503"/>
      <c r="C36" s="1503"/>
      <c r="D36" s="1503"/>
      <c r="E36" s="1503"/>
      <c r="F36" s="1503"/>
      <c r="G36" s="1503"/>
      <c r="H36" s="1503"/>
      <c r="I36" s="1503"/>
      <c r="J36" s="1503"/>
      <c r="K36" s="1503"/>
      <c r="L36" s="1503"/>
      <c r="M36" s="1503"/>
      <c r="N36" s="1503"/>
      <c r="O36" s="1503"/>
      <c r="P36" s="1503"/>
      <c r="Q36" s="1503"/>
      <c r="R36" s="1503"/>
      <c r="S36" s="1503"/>
      <c r="T36" s="1504"/>
    </row>
    <row r="37" spans="1:20">
      <c r="A37" s="1502"/>
      <c r="B37" s="1503"/>
      <c r="C37" s="1503"/>
      <c r="D37" s="1503"/>
      <c r="E37" s="1503"/>
      <c r="F37" s="1503"/>
      <c r="G37" s="1503"/>
      <c r="H37" s="1503"/>
      <c r="I37" s="1503"/>
      <c r="J37" s="1503"/>
      <c r="K37" s="1503"/>
      <c r="L37" s="1503"/>
      <c r="M37" s="1503"/>
      <c r="N37" s="1503"/>
      <c r="O37" s="1503"/>
      <c r="P37" s="1503"/>
      <c r="Q37" s="1503"/>
      <c r="R37" s="1503"/>
      <c r="S37" s="1503"/>
      <c r="T37" s="1504"/>
    </row>
    <row r="38" spans="1:20">
      <c r="A38" s="1502"/>
      <c r="B38" s="1503"/>
      <c r="C38" s="1503"/>
      <c r="D38" s="1503"/>
      <c r="E38" s="1503"/>
      <c r="F38" s="1503"/>
      <c r="G38" s="1503"/>
      <c r="H38" s="1503"/>
      <c r="I38" s="1503"/>
      <c r="J38" s="1503"/>
      <c r="K38" s="1503"/>
      <c r="L38" s="1503"/>
      <c r="M38" s="1503"/>
      <c r="N38" s="1503"/>
      <c r="O38" s="1503"/>
      <c r="P38" s="1503"/>
      <c r="Q38" s="1503"/>
      <c r="R38" s="1503"/>
      <c r="S38" s="1503"/>
      <c r="T38" s="1504"/>
    </row>
    <row r="39" spans="1:20">
      <c r="A39" s="1502"/>
      <c r="B39" s="1503"/>
      <c r="C39" s="1503"/>
      <c r="D39" s="1503"/>
      <c r="E39" s="1503"/>
      <c r="F39" s="1503"/>
      <c r="G39" s="1503"/>
      <c r="H39" s="1503"/>
      <c r="I39" s="1503"/>
      <c r="J39" s="1503"/>
      <c r="K39" s="1503"/>
      <c r="L39" s="1503"/>
      <c r="M39" s="1503"/>
      <c r="N39" s="1503"/>
      <c r="O39" s="1503"/>
      <c r="P39" s="1503"/>
      <c r="Q39" s="1503"/>
      <c r="R39" s="1503"/>
      <c r="S39" s="1503"/>
      <c r="T39" s="1504"/>
    </row>
    <row r="40" spans="1:20">
      <c r="A40" s="1502"/>
      <c r="B40" s="1503"/>
      <c r="C40" s="1503"/>
      <c r="D40" s="1503"/>
      <c r="E40" s="1503"/>
      <c r="F40" s="1503"/>
      <c r="G40" s="1503"/>
      <c r="H40" s="1503"/>
      <c r="I40" s="1503"/>
      <c r="J40" s="1503"/>
      <c r="K40" s="1503"/>
      <c r="L40" s="1503"/>
      <c r="M40" s="1503"/>
      <c r="N40" s="1503"/>
      <c r="O40" s="1503"/>
      <c r="P40" s="1503"/>
      <c r="Q40" s="1503"/>
      <c r="R40" s="1503"/>
      <c r="S40" s="1503"/>
      <c r="T40" s="1504"/>
    </row>
    <row r="41" spans="1:20">
      <c r="A41" s="1502"/>
      <c r="B41" s="1503"/>
      <c r="C41" s="1503"/>
      <c r="D41" s="1503"/>
      <c r="E41" s="1503"/>
      <c r="F41" s="1503"/>
      <c r="G41" s="1503"/>
      <c r="H41" s="1503"/>
      <c r="I41" s="1503"/>
      <c r="J41" s="1503"/>
      <c r="K41" s="1503"/>
      <c r="L41" s="1503"/>
      <c r="M41" s="1503"/>
      <c r="N41" s="1503"/>
      <c r="O41" s="1503"/>
      <c r="P41" s="1503"/>
      <c r="Q41" s="1503"/>
      <c r="R41" s="1503"/>
      <c r="S41" s="1503"/>
      <c r="T41" s="1504"/>
    </row>
    <row r="42" spans="1:20">
      <c r="A42" s="1502"/>
      <c r="B42" s="1503"/>
      <c r="C42" s="1503"/>
      <c r="D42" s="1503"/>
      <c r="E42" s="1503"/>
      <c r="F42" s="1503"/>
      <c r="G42" s="1503"/>
      <c r="H42" s="1503"/>
      <c r="I42" s="1503"/>
      <c r="J42" s="1503"/>
      <c r="K42" s="1503"/>
      <c r="L42" s="1503"/>
      <c r="M42" s="1503"/>
      <c r="N42" s="1503"/>
      <c r="O42" s="1503"/>
      <c r="P42" s="1503"/>
      <c r="Q42" s="1503"/>
      <c r="R42" s="1503"/>
      <c r="S42" s="1503"/>
      <c r="T42" s="1504"/>
    </row>
    <row r="43" spans="1:20">
      <c r="A43" s="1502"/>
      <c r="B43" s="1503"/>
      <c r="C43" s="1503"/>
      <c r="D43" s="1503"/>
      <c r="E43" s="1503"/>
      <c r="F43" s="1503"/>
      <c r="G43" s="1503"/>
      <c r="H43" s="1503"/>
      <c r="I43" s="1503"/>
      <c r="J43" s="1503"/>
      <c r="K43" s="1503"/>
      <c r="L43" s="1503"/>
      <c r="M43" s="1503"/>
      <c r="N43" s="1503"/>
      <c r="O43" s="1503"/>
      <c r="P43" s="1503"/>
      <c r="Q43" s="1503"/>
      <c r="R43" s="1503"/>
      <c r="S43" s="1503"/>
      <c r="T43" s="1504"/>
    </row>
  </sheetData>
  <mergeCells count="48">
    <mergeCell ref="A41:T41"/>
    <mergeCell ref="A42:T42"/>
    <mergeCell ref="A43:T43"/>
    <mergeCell ref="A35:T35"/>
    <mergeCell ref="A36:T36"/>
    <mergeCell ref="A37:T37"/>
    <mergeCell ref="A38:T38"/>
    <mergeCell ref="A39:T39"/>
    <mergeCell ref="A40:T40"/>
    <mergeCell ref="A34:T34"/>
    <mergeCell ref="T14:T15"/>
    <mergeCell ref="K14:K15"/>
    <mergeCell ref="L14:L15"/>
    <mergeCell ref="M14:M15"/>
    <mergeCell ref="N14:P14"/>
    <mergeCell ref="Q14:Q15"/>
    <mergeCell ref="R14:R15"/>
    <mergeCell ref="A14:A15"/>
    <mergeCell ref="D14:D15"/>
    <mergeCell ref="A33:T33"/>
    <mergeCell ref="E14:E15"/>
    <mergeCell ref="F14:I14"/>
    <mergeCell ref="J14:J15"/>
    <mergeCell ref="D17:D21"/>
    <mergeCell ref="D22:D24"/>
    <mergeCell ref="F9:M9"/>
    <mergeCell ref="A11:T11"/>
    <mergeCell ref="A13:L13"/>
    <mergeCell ref="M13:T13"/>
    <mergeCell ref="A6:E6"/>
    <mergeCell ref="F6:M6"/>
    <mergeCell ref="A7:E7"/>
    <mergeCell ref="F7:M7"/>
    <mergeCell ref="A8:E8"/>
    <mergeCell ref="F8:M8"/>
    <mergeCell ref="F2:M2"/>
    <mergeCell ref="N2:T2"/>
    <mergeCell ref="F3:M4"/>
    <mergeCell ref="N3:T3"/>
    <mergeCell ref="N4:T4"/>
    <mergeCell ref="D25:D28"/>
    <mergeCell ref="A2:E4"/>
    <mergeCell ref="A9:E9"/>
    <mergeCell ref="C17:C28"/>
    <mergeCell ref="B17:B28"/>
    <mergeCell ref="B14:B15"/>
    <mergeCell ref="C14:C15"/>
    <mergeCell ref="A17:A28"/>
  </mergeCells>
  <conditionalFormatting sqref="P17:P28">
    <cfRule type="containsText" dxfId="53" priority="1" stopIfTrue="1" operator="containsText" text="P">
      <formula>NOT(ISERROR(SEARCH("P",P17)))</formula>
    </cfRule>
    <cfRule type="containsText" dxfId="52" priority="2" stopIfTrue="1" operator="containsText" text="R">
      <formula>NOT(ISERROR(SEARCH("R",P17)))</formula>
    </cfRule>
    <cfRule type="containsText" dxfId="51" priority="3" operator="containsText" text="T">
      <formula>NOT(ISERROR(SEARCH("T",P17)))</formula>
    </cfRule>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1"/>
  <sheetViews>
    <sheetView topLeftCell="A9" zoomScale="68" zoomScaleNormal="68" workbookViewId="0">
      <selection activeCell="H23" sqref="H23:H25"/>
    </sheetView>
  </sheetViews>
  <sheetFormatPr defaultColWidth="11.42578125" defaultRowHeight="15"/>
  <cols>
    <col min="1" max="1" width="11.42578125" style="29"/>
    <col min="2" max="2" width="39.85546875" style="29" customWidth="1"/>
    <col min="3" max="3" width="32.28515625" style="29" customWidth="1"/>
    <col min="4" max="4" width="39.5703125" style="29" customWidth="1"/>
    <col min="5" max="5" width="45.7109375" style="29" customWidth="1"/>
    <col min="6" max="6" width="7.5703125" style="29" customWidth="1"/>
    <col min="7" max="7" width="5" style="29" customWidth="1"/>
    <col min="8" max="8" width="5.140625" style="29" customWidth="1"/>
    <col min="9" max="9" width="4.28515625" style="29" customWidth="1"/>
    <col min="10" max="10" width="97.7109375" style="29" customWidth="1"/>
    <col min="11" max="11" width="19" style="29" customWidth="1"/>
    <col min="12" max="12" width="23.7109375" style="29" customWidth="1"/>
    <col min="13" max="13" width="9.140625" style="29" customWidth="1"/>
    <col min="14" max="14" width="17.140625" style="29" customWidth="1"/>
    <col min="15" max="16" width="11.42578125" style="29"/>
    <col min="17" max="17" width="17.5703125" style="29" customWidth="1"/>
    <col min="18" max="18" width="21.42578125" style="29" customWidth="1"/>
    <col min="19" max="19" width="87" style="29" customWidth="1"/>
    <col min="20" max="20" width="71.140625" style="29" customWidth="1"/>
    <col min="21" max="16384" width="11.42578125" style="29"/>
  </cols>
  <sheetData>
    <row r="1" spans="1:20" ht="15.75" thickBot="1"/>
    <row r="2" spans="1:20" ht="16.5" thickBot="1">
      <c r="A2" s="1731"/>
      <c r="B2" s="1732"/>
      <c r="C2" s="1732"/>
      <c r="D2" s="1732"/>
      <c r="E2" s="1733"/>
      <c r="F2" s="1740" t="s">
        <v>18</v>
      </c>
      <c r="G2" s="1741"/>
      <c r="H2" s="1741"/>
      <c r="I2" s="1741"/>
      <c r="J2" s="1741"/>
      <c r="K2" s="1741"/>
      <c r="L2" s="1741"/>
      <c r="M2" s="1742"/>
      <c r="N2" s="1697" t="s">
        <v>489</v>
      </c>
      <c r="O2" s="1698"/>
      <c r="P2" s="1698"/>
      <c r="Q2" s="1698"/>
      <c r="R2" s="1698"/>
      <c r="S2" s="1698"/>
      <c r="T2" s="1699"/>
    </row>
    <row r="3" spans="1:20" ht="16.5" thickBot="1">
      <c r="A3" s="1734"/>
      <c r="B3" s="1735"/>
      <c r="C3" s="1735"/>
      <c r="D3" s="1735"/>
      <c r="E3" s="1736"/>
      <c r="F3" s="1700" t="s">
        <v>17</v>
      </c>
      <c r="G3" s="1701"/>
      <c r="H3" s="1701"/>
      <c r="I3" s="1701"/>
      <c r="J3" s="1701"/>
      <c r="K3" s="1701"/>
      <c r="L3" s="1701"/>
      <c r="M3" s="1702"/>
      <c r="N3" s="1706" t="s">
        <v>23</v>
      </c>
      <c r="O3" s="1707"/>
      <c r="P3" s="1707"/>
      <c r="Q3" s="1707"/>
      <c r="R3" s="1707"/>
      <c r="S3" s="1707"/>
      <c r="T3" s="1708"/>
    </row>
    <row r="4" spans="1:20" ht="16.5" thickBot="1">
      <c r="A4" s="1737"/>
      <c r="B4" s="1738"/>
      <c r="C4" s="1738"/>
      <c r="D4" s="1738"/>
      <c r="E4" s="1739"/>
      <c r="F4" s="1703"/>
      <c r="G4" s="1704"/>
      <c r="H4" s="1704"/>
      <c r="I4" s="1704"/>
      <c r="J4" s="1704"/>
      <c r="K4" s="1704"/>
      <c r="L4" s="1704"/>
      <c r="M4" s="1705"/>
      <c r="N4" s="1709" t="s">
        <v>8</v>
      </c>
      <c r="O4" s="1710"/>
      <c r="P4" s="1710"/>
      <c r="Q4" s="1710"/>
      <c r="R4" s="1710"/>
      <c r="S4" s="1710"/>
      <c r="T4" s="1711"/>
    </row>
    <row r="5" spans="1:20" ht="15.75">
      <c r="A5" s="52"/>
      <c r="B5" s="52"/>
      <c r="C5" s="52"/>
      <c r="D5" s="52"/>
      <c r="E5" s="52"/>
      <c r="F5" s="52"/>
      <c r="G5" s="52"/>
      <c r="H5" s="52"/>
      <c r="I5" s="52"/>
      <c r="J5" s="60"/>
      <c r="K5" s="60"/>
      <c r="L5" s="61"/>
      <c r="M5" s="61"/>
      <c r="N5" s="61"/>
      <c r="O5" s="61"/>
      <c r="P5" s="61"/>
      <c r="Q5" s="61"/>
      <c r="R5" s="61"/>
      <c r="S5" s="61"/>
      <c r="T5" s="61"/>
    </row>
    <row r="6" spans="1:20" ht="15.75">
      <c r="A6" s="1752" t="s">
        <v>10</v>
      </c>
      <c r="B6" s="1752"/>
      <c r="C6" s="1752"/>
      <c r="D6" s="1752"/>
      <c r="E6" s="1752"/>
      <c r="F6" s="1753" t="s">
        <v>356</v>
      </c>
      <c r="G6" s="1754"/>
      <c r="H6" s="1754"/>
      <c r="I6" s="1754"/>
      <c r="J6" s="1754"/>
      <c r="K6" s="1754"/>
      <c r="L6" s="1754"/>
      <c r="M6" s="1755"/>
      <c r="N6" s="61"/>
      <c r="O6" s="61"/>
      <c r="P6" s="61"/>
      <c r="Q6" s="61"/>
      <c r="R6" s="61"/>
      <c r="S6" s="61"/>
      <c r="T6" s="61"/>
    </row>
    <row r="7" spans="1:20" ht="15.75">
      <c r="A7" s="1752" t="s">
        <v>25</v>
      </c>
      <c r="B7" s="1752"/>
      <c r="C7" s="1752"/>
      <c r="D7" s="1752"/>
      <c r="E7" s="1752"/>
      <c r="F7" s="993">
        <v>2025</v>
      </c>
      <c r="G7" s="994"/>
      <c r="H7" s="994"/>
      <c r="I7" s="994"/>
      <c r="J7" s="994"/>
      <c r="K7" s="994"/>
      <c r="L7" s="994"/>
      <c r="M7" s="995"/>
      <c r="N7" s="61"/>
      <c r="O7" s="61"/>
      <c r="P7" s="61"/>
      <c r="Q7" s="61"/>
      <c r="R7" s="61"/>
      <c r="S7" s="61"/>
      <c r="T7" s="61"/>
    </row>
    <row r="8" spans="1:20" ht="15.75">
      <c r="A8" s="1752" t="s">
        <v>6</v>
      </c>
      <c r="B8" s="1752"/>
      <c r="C8" s="1752"/>
      <c r="D8" s="1752"/>
      <c r="E8" s="1752"/>
      <c r="F8" s="993" t="s">
        <v>718</v>
      </c>
      <c r="G8" s="994"/>
      <c r="H8" s="994"/>
      <c r="I8" s="994"/>
      <c r="J8" s="994"/>
      <c r="K8" s="994"/>
      <c r="L8" s="994"/>
      <c r="M8" s="995"/>
      <c r="N8" s="61"/>
      <c r="O8" s="61"/>
      <c r="P8" s="61"/>
      <c r="Q8" s="61"/>
      <c r="R8" s="61"/>
      <c r="S8" s="61"/>
      <c r="T8" s="61"/>
    </row>
    <row r="9" spans="1:20" ht="15.75">
      <c r="A9" s="1752" t="s">
        <v>7</v>
      </c>
      <c r="B9" s="1752"/>
      <c r="C9" s="1752"/>
      <c r="D9" s="1752"/>
      <c r="E9" s="1752"/>
      <c r="F9" s="993" t="s">
        <v>1151</v>
      </c>
      <c r="G9" s="994"/>
      <c r="H9" s="994"/>
      <c r="I9" s="994"/>
      <c r="J9" s="994"/>
      <c r="K9" s="994"/>
      <c r="L9" s="994"/>
      <c r="M9" s="995"/>
      <c r="N9" s="61"/>
      <c r="O9" s="61"/>
      <c r="P9" s="61"/>
      <c r="Q9" s="61"/>
      <c r="R9" s="61"/>
      <c r="S9" s="61"/>
      <c r="T9" s="61"/>
    </row>
    <row r="10" spans="1:20" ht="16.5" thickBot="1">
      <c r="A10" s="62"/>
      <c r="B10" s="62"/>
      <c r="C10" s="62"/>
      <c r="D10" s="62"/>
      <c r="E10" s="62"/>
      <c r="F10" s="62"/>
      <c r="G10" s="62"/>
      <c r="H10" s="62"/>
      <c r="I10" s="62"/>
      <c r="J10" s="60"/>
      <c r="K10" s="60"/>
      <c r="L10" s="60"/>
      <c r="M10" s="60"/>
      <c r="N10" s="61"/>
      <c r="O10" s="61"/>
      <c r="P10" s="61"/>
      <c r="Q10" s="61"/>
      <c r="R10" s="61"/>
      <c r="S10" s="61"/>
      <c r="T10" s="61"/>
    </row>
    <row r="11" spans="1:20" ht="16.5" thickBot="1">
      <c r="A11" s="1764" t="s">
        <v>9</v>
      </c>
      <c r="B11" s="1765"/>
      <c r="C11" s="1765"/>
      <c r="D11" s="1765"/>
      <c r="E11" s="1765"/>
      <c r="F11" s="1765"/>
      <c r="G11" s="1765"/>
      <c r="H11" s="1765"/>
      <c r="I11" s="1765"/>
      <c r="J11" s="1765"/>
      <c r="K11" s="1765"/>
      <c r="L11" s="1765"/>
      <c r="M11" s="1765"/>
      <c r="N11" s="1765"/>
      <c r="O11" s="1765"/>
      <c r="P11" s="1765"/>
      <c r="Q11" s="1765"/>
      <c r="R11" s="1765"/>
      <c r="S11" s="1765"/>
      <c r="T11" s="1766"/>
    </row>
    <row r="12" spans="1:20" ht="16.5" thickBot="1">
      <c r="A12" s="63"/>
      <c r="B12" s="64"/>
      <c r="C12" s="64"/>
      <c r="D12" s="64"/>
      <c r="E12" s="64"/>
      <c r="F12" s="64"/>
      <c r="G12" s="64"/>
      <c r="H12" s="64"/>
      <c r="I12" s="64"/>
      <c r="J12" s="64"/>
      <c r="K12" s="64"/>
      <c r="L12" s="64"/>
      <c r="M12" s="64"/>
      <c r="N12" s="64"/>
      <c r="O12" s="64"/>
      <c r="P12" s="64"/>
      <c r="Q12" s="64"/>
      <c r="R12" s="64"/>
      <c r="S12" s="64"/>
      <c r="T12" s="65"/>
    </row>
    <row r="13" spans="1:20" ht="16.5" thickBot="1">
      <c r="A13" s="1767" t="s">
        <v>16</v>
      </c>
      <c r="B13" s="1768"/>
      <c r="C13" s="1768"/>
      <c r="D13" s="1768"/>
      <c r="E13" s="1768"/>
      <c r="F13" s="1768"/>
      <c r="G13" s="1768"/>
      <c r="H13" s="1768"/>
      <c r="I13" s="1768"/>
      <c r="J13" s="1768"/>
      <c r="K13" s="1768"/>
      <c r="L13" s="1769"/>
      <c r="M13" s="1770" t="s">
        <v>1</v>
      </c>
      <c r="N13" s="1770"/>
      <c r="O13" s="1770"/>
      <c r="P13" s="1770"/>
      <c r="Q13" s="1770"/>
      <c r="R13" s="1770"/>
      <c r="S13" s="1770"/>
      <c r="T13" s="1771"/>
    </row>
    <row r="14" spans="1:20" ht="16.5" thickBot="1">
      <c r="A14" s="1776" t="s">
        <v>27</v>
      </c>
      <c r="B14" s="1762" t="s">
        <v>253</v>
      </c>
      <c r="C14" s="1762" t="s">
        <v>254</v>
      </c>
      <c r="D14" s="1776" t="s">
        <v>26</v>
      </c>
      <c r="E14" s="1760" t="s">
        <v>19</v>
      </c>
      <c r="F14" s="1778" t="s">
        <v>11</v>
      </c>
      <c r="G14" s="1779"/>
      <c r="H14" s="1779"/>
      <c r="I14" s="1780"/>
      <c r="J14" s="1781" t="s">
        <v>20</v>
      </c>
      <c r="K14" s="1781" t="s">
        <v>21</v>
      </c>
      <c r="L14" s="1781" t="s">
        <v>2</v>
      </c>
      <c r="M14" s="1788" t="s">
        <v>22</v>
      </c>
      <c r="N14" s="1783" t="s">
        <v>3</v>
      </c>
      <c r="O14" s="1784"/>
      <c r="P14" s="1785"/>
      <c r="Q14" s="1786" t="s">
        <v>4</v>
      </c>
      <c r="R14" s="1774" t="s">
        <v>5</v>
      </c>
      <c r="S14" s="66" t="s">
        <v>29</v>
      </c>
      <c r="T14" s="1772" t="s">
        <v>0</v>
      </c>
    </row>
    <row r="15" spans="1:20" ht="25.5" customHeight="1" thickBot="1">
      <c r="A15" s="1777"/>
      <c r="B15" s="1763"/>
      <c r="C15" s="1763"/>
      <c r="D15" s="1777"/>
      <c r="E15" s="1761"/>
      <c r="F15" s="67" t="s">
        <v>12</v>
      </c>
      <c r="G15" s="67" t="s">
        <v>13</v>
      </c>
      <c r="H15" s="67" t="s">
        <v>14</v>
      </c>
      <c r="I15" s="67" t="s">
        <v>15</v>
      </c>
      <c r="J15" s="1782"/>
      <c r="K15" s="1782"/>
      <c r="L15" s="1782"/>
      <c r="M15" s="1789"/>
      <c r="N15" s="68" t="s">
        <v>30</v>
      </c>
      <c r="O15" s="69" t="s">
        <v>28</v>
      </c>
      <c r="P15" s="70" t="s">
        <v>31</v>
      </c>
      <c r="Q15" s="1787"/>
      <c r="R15" s="1775"/>
      <c r="S15" s="71"/>
      <c r="T15" s="1773"/>
    </row>
    <row r="16" spans="1:20" ht="15.75" thickBot="1">
      <c r="A16" s="52"/>
      <c r="B16" s="52"/>
      <c r="C16" s="52"/>
      <c r="D16" s="52"/>
      <c r="E16" s="52"/>
      <c r="F16" s="52"/>
      <c r="G16" s="52"/>
      <c r="H16" s="52"/>
      <c r="I16" s="52"/>
      <c r="J16" s="52"/>
      <c r="K16" s="52"/>
      <c r="L16" s="72"/>
      <c r="M16" s="52"/>
      <c r="Q16" s="52"/>
      <c r="R16" s="52"/>
      <c r="S16" s="52"/>
      <c r="T16" s="52"/>
    </row>
    <row r="17" spans="1:20" ht="31.5" customHeight="1">
      <c r="A17" s="1797">
        <v>1</v>
      </c>
      <c r="B17" s="1821" t="s">
        <v>1144</v>
      </c>
      <c r="C17" s="1821" t="s">
        <v>1143</v>
      </c>
      <c r="D17" s="968" t="s">
        <v>828</v>
      </c>
      <c r="E17" s="315" t="s">
        <v>305</v>
      </c>
      <c r="F17" s="1550">
        <v>2</v>
      </c>
      <c r="G17" s="1550">
        <v>2</v>
      </c>
      <c r="H17" s="1819">
        <v>100</v>
      </c>
      <c r="I17" s="1819"/>
      <c r="J17" s="315" t="s">
        <v>829</v>
      </c>
      <c r="K17" s="1820"/>
      <c r="L17" s="1817"/>
      <c r="M17" s="1550">
        <v>4</v>
      </c>
      <c r="N17" s="1554">
        <f>IF(M17&lt;1,M17-AVERAGE(F17:I17),M17-(SUM(F17:I17)))</f>
        <v>-100</v>
      </c>
      <c r="O17" s="1096">
        <f>IF(M17&lt;1,(AVERAGE(F17:I17)/M17),SUM(F17:I17)/M17)</f>
        <v>26</v>
      </c>
      <c r="P17" s="1696" t="str">
        <f>IF(O17&lt;=V$17,"T",IF(O17&lt;$Y$17,"R",IF(O17&gt;=$Y$17,"P")))</f>
        <v>P</v>
      </c>
      <c r="Q17" s="1817"/>
      <c r="R17" s="1557" t="s">
        <v>838</v>
      </c>
      <c r="S17" s="1557" t="s">
        <v>839</v>
      </c>
      <c r="T17" s="1811" t="s">
        <v>840</v>
      </c>
    </row>
    <row r="18" spans="1:20" ht="42.75">
      <c r="A18" s="1078"/>
      <c r="B18" s="1822"/>
      <c r="C18" s="1822"/>
      <c r="D18" s="969"/>
      <c r="E18" s="317" t="s">
        <v>306</v>
      </c>
      <c r="F18" s="1337"/>
      <c r="G18" s="1337"/>
      <c r="H18" s="1330"/>
      <c r="I18" s="1330"/>
      <c r="J18" s="317" t="s">
        <v>830</v>
      </c>
      <c r="K18" s="1513"/>
      <c r="L18" s="1343"/>
      <c r="M18" s="1337"/>
      <c r="N18" s="1332"/>
      <c r="O18" s="1097"/>
      <c r="P18" s="1688"/>
      <c r="Q18" s="1343"/>
      <c r="R18" s="1545"/>
      <c r="S18" s="1818"/>
      <c r="T18" s="1812"/>
    </row>
    <row r="19" spans="1:20" ht="28.5">
      <c r="A19" s="1078"/>
      <c r="B19" s="1822"/>
      <c r="C19" s="1822"/>
      <c r="D19" s="969"/>
      <c r="E19" s="317" t="s">
        <v>307</v>
      </c>
      <c r="F19" s="1337"/>
      <c r="G19" s="1337"/>
      <c r="H19" s="1330"/>
      <c r="I19" s="1330"/>
      <c r="J19" s="317" t="s">
        <v>831</v>
      </c>
      <c r="K19" s="1513"/>
      <c r="L19" s="1343"/>
      <c r="M19" s="1337"/>
      <c r="N19" s="1332"/>
      <c r="O19" s="1097"/>
      <c r="P19" s="1688"/>
      <c r="Q19" s="1343"/>
      <c r="R19" s="1545"/>
      <c r="S19" s="1818"/>
      <c r="T19" s="1812"/>
    </row>
    <row r="20" spans="1:20" ht="57" customHeight="1">
      <c r="A20" s="1078">
        <v>2</v>
      </c>
      <c r="B20" s="1822"/>
      <c r="C20" s="1822"/>
      <c r="D20" s="969" t="s">
        <v>832</v>
      </c>
      <c r="E20" s="317" t="s">
        <v>308</v>
      </c>
      <c r="F20" s="1337">
        <v>25</v>
      </c>
      <c r="G20" s="1337">
        <v>34</v>
      </c>
      <c r="H20" s="1337">
        <v>98</v>
      </c>
      <c r="I20" s="1814"/>
      <c r="J20" s="969" t="s">
        <v>833</v>
      </c>
      <c r="K20" s="1813"/>
      <c r="L20" s="1421"/>
      <c r="M20" s="1809">
        <v>60</v>
      </c>
      <c r="N20" s="1332">
        <f>IF(M20&lt;1,M20-AVERAGE(F20:I20),M20-(SUM(F20:I20)))</f>
        <v>-97</v>
      </c>
      <c r="O20" s="1097">
        <f>IF(M20&lt;1,(AVERAGE(F20:I20)/M20),SUM(F20:I20)/M20)</f>
        <v>2.6166666666666667</v>
      </c>
      <c r="P20" s="1688" t="s">
        <v>340</v>
      </c>
      <c r="Q20" s="1545"/>
      <c r="R20" s="1545" t="s">
        <v>841</v>
      </c>
      <c r="S20" s="1545" t="s">
        <v>842</v>
      </c>
      <c r="T20" s="1816"/>
    </row>
    <row r="21" spans="1:20" ht="57" customHeight="1">
      <c r="A21" s="1078"/>
      <c r="B21" s="1822"/>
      <c r="C21" s="1822"/>
      <c r="D21" s="969"/>
      <c r="E21" s="317" t="s">
        <v>309</v>
      </c>
      <c r="F21" s="1337"/>
      <c r="G21" s="1337"/>
      <c r="H21" s="1337"/>
      <c r="I21" s="1815"/>
      <c r="J21" s="969"/>
      <c r="K21" s="1813"/>
      <c r="L21" s="1421"/>
      <c r="M21" s="1809"/>
      <c r="N21" s="1332"/>
      <c r="O21" s="1097"/>
      <c r="P21" s="1688"/>
      <c r="Q21" s="1545"/>
      <c r="R21" s="1545"/>
      <c r="S21" s="1545"/>
      <c r="T21" s="1816"/>
    </row>
    <row r="22" spans="1:20" ht="85.5">
      <c r="A22" s="1078"/>
      <c r="B22" s="1822"/>
      <c r="C22" s="1822"/>
      <c r="D22" s="324" t="s">
        <v>348</v>
      </c>
      <c r="E22" s="324" t="s">
        <v>349</v>
      </c>
      <c r="F22" s="318">
        <v>21</v>
      </c>
      <c r="G22" s="318">
        <v>25</v>
      </c>
      <c r="H22" s="322">
        <v>77</v>
      </c>
      <c r="I22" s="322"/>
      <c r="J22" s="317" t="s">
        <v>834</v>
      </c>
      <c r="K22" s="316"/>
      <c r="L22" s="322"/>
      <c r="M22" s="318">
        <v>60</v>
      </c>
      <c r="N22" s="319">
        <f>IF(M22&lt;1,M22-AVERAGE(F22:I22),M22-(SUM(F22:I22)))</f>
        <v>-63</v>
      </c>
      <c r="O22" s="320">
        <f>IF(M22&lt;1,(AVERAGE(F22:I22)/M22),SUM(F22:I22)/M22)</f>
        <v>2.0499999999999998</v>
      </c>
      <c r="P22" s="235" t="s">
        <v>340</v>
      </c>
      <c r="Q22" s="323"/>
      <c r="R22" s="316" t="s">
        <v>843</v>
      </c>
      <c r="S22" s="316" t="s">
        <v>844</v>
      </c>
      <c r="T22" s="321" t="s">
        <v>845</v>
      </c>
    </row>
    <row r="23" spans="1:20" ht="63" customHeight="1">
      <c r="A23" s="1078"/>
      <c r="B23" s="1822"/>
      <c r="C23" s="1822"/>
      <c r="D23" s="969" t="s">
        <v>835</v>
      </c>
      <c r="E23" s="969" t="s">
        <v>836</v>
      </c>
      <c r="F23" s="1343">
        <v>7</v>
      </c>
      <c r="G23" s="1343">
        <v>19</v>
      </c>
      <c r="H23" s="1343">
        <v>87</v>
      </c>
      <c r="I23" s="1343"/>
      <c r="J23" s="969" t="s">
        <v>837</v>
      </c>
      <c r="K23" s="1345"/>
      <c r="L23" s="1343"/>
      <c r="M23" s="1343">
        <v>30</v>
      </c>
      <c r="N23" s="1332">
        <f>IF(M23&lt;1,M23-AVERAGE(F23:I23),M23-(SUM(F23:I23)))</f>
        <v>-83</v>
      </c>
      <c r="O23" s="1097">
        <f>IF(M23&lt;1,(AVERAGE(F23:I23)/M23),SUM(F23:I23)/M23)</f>
        <v>3.7666666666666666</v>
      </c>
      <c r="P23" s="1688" t="s">
        <v>340</v>
      </c>
      <c r="Q23" s="1421"/>
      <c r="R23" s="1345" t="s">
        <v>710</v>
      </c>
      <c r="S23" s="1545" t="s">
        <v>711</v>
      </c>
      <c r="T23" s="1497" t="s">
        <v>712</v>
      </c>
    </row>
    <row r="24" spans="1:20" ht="63" customHeight="1">
      <c r="A24" s="1078"/>
      <c r="B24" s="1822"/>
      <c r="C24" s="1822"/>
      <c r="D24" s="969"/>
      <c r="E24" s="969"/>
      <c r="F24" s="1343"/>
      <c r="G24" s="1343"/>
      <c r="H24" s="1343"/>
      <c r="I24" s="1343"/>
      <c r="J24" s="969"/>
      <c r="K24" s="1345"/>
      <c r="L24" s="1343"/>
      <c r="M24" s="1343"/>
      <c r="N24" s="1332"/>
      <c r="O24" s="1097"/>
      <c r="P24" s="1688"/>
      <c r="Q24" s="1421"/>
      <c r="R24" s="1345"/>
      <c r="S24" s="1545"/>
      <c r="T24" s="1497"/>
    </row>
    <row r="25" spans="1:20" ht="63" customHeight="1" thickBot="1">
      <c r="A25" s="1079"/>
      <c r="B25" s="1823"/>
      <c r="C25" s="1823"/>
      <c r="D25" s="1077"/>
      <c r="E25" s="1077"/>
      <c r="F25" s="1320"/>
      <c r="G25" s="1320"/>
      <c r="H25" s="1320"/>
      <c r="I25" s="1320"/>
      <c r="J25" s="1077"/>
      <c r="K25" s="1346"/>
      <c r="L25" s="1320"/>
      <c r="M25" s="1320"/>
      <c r="N25" s="1333"/>
      <c r="O25" s="1098"/>
      <c r="P25" s="1805"/>
      <c r="Q25" s="1810"/>
      <c r="R25" s="1346"/>
      <c r="S25" s="1558"/>
      <c r="T25" s="1498"/>
    </row>
    <row r="26" spans="1:20" ht="15.75">
      <c r="A26" s="76" t="s">
        <v>24</v>
      </c>
      <c r="B26" s="52"/>
      <c r="C26" s="76"/>
      <c r="D26" s="52"/>
      <c r="E26" s="52"/>
      <c r="F26" s="52"/>
      <c r="G26" s="52"/>
      <c r="H26" s="52"/>
      <c r="I26" s="52"/>
      <c r="J26" s="54"/>
      <c r="K26" s="52"/>
      <c r="L26" s="52"/>
      <c r="M26" s="52"/>
      <c r="N26" s="52"/>
      <c r="O26" s="52"/>
      <c r="P26" s="52"/>
      <c r="Q26" s="52"/>
      <c r="R26" s="52"/>
      <c r="S26" s="52"/>
      <c r="T26" s="52"/>
    </row>
    <row r="27" spans="1:20" ht="15.75">
      <c r="A27" s="52"/>
      <c r="B27" s="76"/>
      <c r="C27" s="52"/>
      <c r="D27" s="76"/>
      <c r="E27" s="52"/>
      <c r="F27" s="52"/>
      <c r="G27" s="52"/>
      <c r="H27" s="52"/>
      <c r="I27" s="52"/>
      <c r="J27" s="52"/>
      <c r="K27" s="52"/>
      <c r="L27" s="52"/>
      <c r="M27" s="52"/>
      <c r="N27" s="52"/>
      <c r="O27" s="52"/>
      <c r="P27" s="52"/>
      <c r="Q27" s="52"/>
      <c r="R27" s="52"/>
      <c r="S27" s="52"/>
      <c r="T27" s="52"/>
    </row>
    <row r="28" spans="1:20" ht="49.5" customHeight="1">
      <c r="A28" s="1806" t="s">
        <v>357</v>
      </c>
      <c r="B28" s="1807"/>
      <c r="C28" s="1807"/>
      <c r="D28" s="1807"/>
      <c r="E28" s="1807"/>
      <c r="F28" s="1807"/>
      <c r="G28" s="1807"/>
      <c r="H28" s="1807"/>
      <c r="I28" s="1807"/>
      <c r="J28" s="1807"/>
      <c r="K28" s="1807"/>
      <c r="L28" s="1807"/>
      <c r="M28" s="1807"/>
      <c r="N28" s="1807"/>
      <c r="O28" s="1807"/>
      <c r="P28" s="1807"/>
      <c r="Q28" s="1807"/>
      <c r="R28" s="1807"/>
      <c r="S28" s="1807"/>
      <c r="T28" s="1808"/>
    </row>
    <row r="29" spans="1:20">
      <c r="A29" s="78"/>
      <c r="B29" s="77"/>
      <c r="C29" s="79"/>
      <c r="D29" s="77"/>
      <c r="E29" s="77"/>
      <c r="F29" s="79"/>
      <c r="G29" s="79"/>
      <c r="H29" s="79"/>
      <c r="I29" s="79"/>
      <c r="J29" s="74"/>
      <c r="K29" s="79"/>
      <c r="L29" s="79"/>
      <c r="M29" s="79"/>
      <c r="N29" s="79"/>
      <c r="O29" s="79"/>
      <c r="P29" s="79"/>
      <c r="Q29" s="79"/>
      <c r="R29" s="79"/>
      <c r="S29" s="79"/>
      <c r="T29" s="80"/>
    </row>
    <row r="30" spans="1:20">
      <c r="A30" s="52"/>
      <c r="B30" s="52"/>
      <c r="C30" s="52"/>
      <c r="D30" s="52"/>
      <c r="E30" s="52"/>
      <c r="F30" s="52"/>
      <c r="G30" s="52"/>
      <c r="H30" s="52"/>
      <c r="I30" s="54"/>
      <c r="J30" s="75"/>
      <c r="K30" s="52"/>
      <c r="L30" s="75"/>
      <c r="M30" s="52"/>
      <c r="N30" s="52"/>
      <c r="O30" s="52"/>
      <c r="P30" s="75"/>
      <c r="Q30" s="52"/>
      <c r="R30" s="52"/>
      <c r="S30" s="52"/>
      <c r="T30" s="80"/>
    </row>
    <row r="31" spans="1:20">
      <c r="A31" s="78"/>
      <c r="B31" s="79"/>
      <c r="C31" s="79"/>
      <c r="D31" s="79"/>
      <c r="E31" s="79"/>
      <c r="F31" s="79"/>
      <c r="G31" s="79"/>
      <c r="H31" s="79"/>
      <c r="I31" s="79"/>
      <c r="J31" s="77"/>
      <c r="K31" s="79"/>
      <c r="L31" s="79"/>
      <c r="M31" s="79"/>
      <c r="N31" s="79"/>
      <c r="O31" s="79"/>
      <c r="P31" s="79"/>
      <c r="Q31" s="79"/>
      <c r="R31" s="79"/>
      <c r="S31" s="79"/>
      <c r="T31" s="80"/>
    </row>
    <row r="32" spans="1:20">
      <c r="A32" s="78"/>
      <c r="B32" s="79"/>
      <c r="C32" s="79"/>
      <c r="D32" s="79"/>
      <c r="E32" s="79"/>
      <c r="F32" s="79"/>
      <c r="G32" s="79"/>
      <c r="H32" s="79"/>
      <c r="I32" s="79"/>
      <c r="J32" s="79"/>
      <c r="K32" s="79"/>
      <c r="L32" s="79"/>
      <c r="M32" s="79"/>
      <c r="N32" s="79"/>
      <c r="O32" s="79"/>
      <c r="P32" s="79"/>
      <c r="Q32" s="79"/>
      <c r="R32" s="79"/>
      <c r="S32" s="79"/>
      <c r="T32" s="80"/>
    </row>
    <row r="33" spans="1:20">
      <c r="A33" s="78"/>
      <c r="B33" s="79"/>
      <c r="C33" s="79"/>
      <c r="D33" s="79"/>
      <c r="E33" s="79"/>
      <c r="F33" s="79"/>
      <c r="G33" s="79"/>
      <c r="H33" s="79"/>
      <c r="I33" s="79"/>
      <c r="J33" s="79"/>
      <c r="K33" s="79"/>
      <c r="L33" s="79"/>
      <c r="M33" s="79"/>
      <c r="N33" s="79"/>
      <c r="O33" s="79"/>
      <c r="P33" s="79"/>
      <c r="Q33" s="79"/>
      <c r="R33" s="79"/>
      <c r="S33" s="79"/>
      <c r="T33" s="80"/>
    </row>
    <row r="34" spans="1:20">
      <c r="A34" s="78"/>
      <c r="B34" s="79"/>
      <c r="C34" s="79"/>
      <c r="D34" s="79"/>
      <c r="E34" s="79"/>
      <c r="F34" s="79"/>
      <c r="G34" s="79"/>
      <c r="H34" s="79"/>
      <c r="I34" s="79"/>
      <c r="J34" s="79"/>
      <c r="K34" s="79"/>
      <c r="L34" s="79"/>
      <c r="M34" s="79"/>
      <c r="N34" s="79"/>
      <c r="O34" s="79"/>
      <c r="P34" s="79"/>
      <c r="Q34" s="79"/>
      <c r="R34" s="79"/>
      <c r="S34" s="79"/>
      <c r="T34" s="80"/>
    </row>
    <row r="35" spans="1:20">
      <c r="A35" s="78"/>
      <c r="B35" s="79"/>
      <c r="C35" s="79"/>
      <c r="D35" s="79"/>
      <c r="E35" s="79"/>
      <c r="F35" s="79"/>
      <c r="G35" s="79"/>
      <c r="H35" s="79"/>
      <c r="I35" s="79"/>
      <c r="J35" s="79"/>
      <c r="K35" s="79"/>
      <c r="L35" s="79"/>
      <c r="M35" s="79"/>
      <c r="N35" s="79"/>
      <c r="O35" s="79"/>
      <c r="P35" s="79"/>
      <c r="Q35" s="79"/>
      <c r="R35" s="79"/>
      <c r="S35" s="79"/>
      <c r="T35" s="80"/>
    </row>
    <row r="36" spans="1:20">
      <c r="A36" s="78"/>
      <c r="B36" s="79"/>
      <c r="C36" s="79"/>
      <c r="D36" s="79"/>
      <c r="E36" s="79"/>
      <c r="F36" s="79"/>
      <c r="G36" s="79"/>
      <c r="H36" s="79"/>
      <c r="I36" s="79"/>
      <c r="J36" s="79"/>
      <c r="K36" s="79"/>
      <c r="L36" s="79"/>
      <c r="M36" s="79"/>
      <c r="N36" s="79"/>
      <c r="O36" s="79"/>
      <c r="P36" s="79"/>
      <c r="Q36" s="79"/>
      <c r="R36" s="79"/>
      <c r="S36" s="79"/>
      <c r="T36" s="80"/>
    </row>
    <row r="37" spans="1:20">
      <c r="A37" s="78"/>
      <c r="B37" s="79"/>
      <c r="C37" s="79"/>
      <c r="D37" s="79"/>
      <c r="E37" s="79"/>
      <c r="F37" s="79"/>
      <c r="G37" s="79"/>
      <c r="H37" s="79"/>
      <c r="I37" s="79"/>
      <c r="J37" s="79"/>
      <c r="K37" s="79"/>
      <c r="L37" s="79"/>
      <c r="M37" s="79"/>
      <c r="N37" s="79"/>
      <c r="O37" s="79"/>
      <c r="P37" s="79"/>
      <c r="Q37" s="79"/>
      <c r="R37" s="79"/>
      <c r="S37" s="79"/>
      <c r="T37" s="80"/>
    </row>
    <row r="38" spans="1:20">
      <c r="A38" s="78"/>
      <c r="B38" s="79"/>
      <c r="C38" s="79"/>
      <c r="D38" s="79"/>
      <c r="E38" s="79"/>
      <c r="F38" s="79"/>
      <c r="G38" s="79"/>
      <c r="H38" s="79"/>
      <c r="I38" s="79"/>
      <c r="J38" s="79"/>
      <c r="K38" s="79"/>
      <c r="L38" s="79"/>
      <c r="M38" s="79"/>
      <c r="N38" s="79"/>
      <c r="O38" s="79"/>
      <c r="P38" s="79"/>
      <c r="Q38" s="79"/>
      <c r="R38" s="79"/>
      <c r="S38" s="79"/>
      <c r="T38" s="80"/>
    </row>
    <row r="39" spans="1:20">
      <c r="A39" s="86"/>
      <c r="B39" s="79"/>
      <c r="C39" s="86"/>
      <c r="D39" s="79"/>
      <c r="E39" s="79"/>
      <c r="F39" s="86"/>
      <c r="G39" s="86"/>
      <c r="H39" s="86"/>
      <c r="I39" s="86"/>
      <c r="J39" s="79"/>
      <c r="K39" s="86"/>
      <c r="L39" s="86"/>
      <c r="M39" s="86"/>
      <c r="N39" s="86"/>
      <c r="O39" s="86"/>
      <c r="P39" s="86"/>
      <c r="Q39" s="86"/>
      <c r="R39" s="86"/>
      <c r="S39" s="86"/>
      <c r="T39" s="86"/>
    </row>
    <row r="40" spans="1:20">
      <c r="A40" s="84"/>
      <c r="B40" s="84"/>
      <c r="C40" s="84"/>
      <c r="D40" s="84"/>
      <c r="E40" s="84"/>
      <c r="F40" s="84"/>
      <c r="G40" s="84"/>
      <c r="H40" s="84"/>
      <c r="I40" s="84"/>
      <c r="J40" s="85"/>
      <c r="K40" s="84"/>
      <c r="L40" s="84"/>
      <c r="M40" s="84"/>
      <c r="N40" s="84"/>
      <c r="O40" s="84"/>
      <c r="P40" s="84"/>
      <c r="Q40" s="84"/>
      <c r="R40" s="84"/>
      <c r="S40" s="84"/>
      <c r="T40" s="84"/>
    </row>
    <row r="41" spans="1:20">
      <c r="A41" s="84"/>
      <c r="B41" s="84"/>
      <c r="C41" s="84"/>
      <c r="D41" s="84"/>
      <c r="E41" s="84"/>
      <c r="F41" s="84"/>
      <c r="G41" s="84"/>
      <c r="H41" s="84"/>
      <c r="I41" s="84"/>
      <c r="J41" s="85"/>
      <c r="K41" s="84"/>
      <c r="L41" s="84"/>
      <c r="M41" s="84"/>
      <c r="N41" s="84"/>
      <c r="O41" s="84"/>
      <c r="P41" s="84"/>
      <c r="Q41" s="84"/>
      <c r="R41" s="84"/>
      <c r="S41" s="84"/>
      <c r="T41" s="84"/>
    </row>
  </sheetData>
  <mergeCells count="85">
    <mergeCell ref="F2:M2"/>
    <mergeCell ref="F7:M7"/>
    <mergeCell ref="F6:M6"/>
    <mergeCell ref="F14:I14"/>
    <mergeCell ref="N14:P14"/>
    <mergeCell ref="A7:E7"/>
    <mergeCell ref="A8:E8"/>
    <mergeCell ref="A9:E9"/>
    <mergeCell ref="Q14:Q15"/>
    <mergeCell ref="R14:R15"/>
    <mergeCell ref="D17:D19"/>
    <mergeCell ref="D14:D15"/>
    <mergeCell ref="E14:E15"/>
    <mergeCell ref="A17:A19"/>
    <mergeCell ref="A14:A15"/>
    <mergeCell ref="C17:C25"/>
    <mergeCell ref="B17:B25"/>
    <mergeCell ref="C14:C15"/>
    <mergeCell ref="B14:B15"/>
    <mergeCell ref="M17:M19"/>
    <mergeCell ref="G17:G19"/>
    <mergeCell ref="L17:L19"/>
    <mergeCell ref="I17:I19"/>
    <mergeCell ref="F17:F19"/>
    <mergeCell ref="K17:K19"/>
    <mergeCell ref="H17:H19"/>
    <mergeCell ref="A2:E4"/>
    <mergeCell ref="K14:K15"/>
    <mergeCell ref="L14:L15"/>
    <mergeCell ref="F8:M8"/>
    <mergeCell ref="F9:M9"/>
    <mergeCell ref="A11:T11"/>
    <mergeCell ref="A13:L13"/>
    <mergeCell ref="M13:T13"/>
    <mergeCell ref="A6:E6"/>
    <mergeCell ref="N2:T2"/>
    <mergeCell ref="F3:M4"/>
    <mergeCell ref="N3:T3"/>
    <mergeCell ref="N4:T4"/>
    <mergeCell ref="J14:J15"/>
    <mergeCell ref="T14:T15"/>
    <mergeCell ref="M14:M15"/>
    <mergeCell ref="N17:N19"/>
    <mergeCell ref="O17:O19"/>
    <mergeCell ref="P17:P19"/>
    <mergeCell ref="Q17:Q19"/>
    <mergeCell ref="S17:S19"/>
    <mergeCell ref="T17:T19"/>
    <mergeCell ref="R17:R19"/>
    <mergeCell ref="I23:I25"/>
    <mergeCell ref="J23:J25"/>
    <mergeCell ref="K23:K25"/>
    <mergeCell ref="L23:L25"/>
    <mergeCell ref="K20:K21"/>
    <mergeCell ref="L20:L21"/>
    <mergeCell ref="M23:M25"/>
    <mergeCell ref="N23:N25"/>
    <mergeCell ref="I20:I21"/>
    <mergeCell ref="J20:J21"/>
    <mergeCell ref="S23:S25"/>
    <mergeCell ref="T23:T25"/>
    <mergeCell ref="S20:S21"/>
    <mergeCell ref="T20:T21"/>
    <mergeCell ref="A28:T28"/>
    <mergeCell ref="A22:A25"/>
    <mergeCell ref="A20:A21"/>
    <mergeCell ref="D20:D21"/>
    <mergeCell ref="M20:M21"/>
    <mergeCell ref="N20:N21"/>
    <mergeCell ref="O20:O21"/>
    <mergeCell ref="D23:D25"/>
    <mergeCell ref="E23:E25"/>
    <mergeCell ref="F23:F25"/>
    <mergeCell ref="G23:G25"/>
    <mergeCell ref="H23:H25"/>
    <mergeCell ref="F20:F21"/>
    <mergeCell ref="G20:G21"/>
    <mergeCell ref="H20:H21"/>
    <mergeCell ref="Q23:Q25"/>
    <mergeCell ref="R23:R25"/>
    <mergeCell ref="Q20:Q21"/>
    <mergeCell ref="R20:R21"/>
    <mergeCell ref="O23:O25"/>
    <mergeCell ref="P20:P21"/>
    <mergeCell ref="P23:P25"/>
  </mergeCells>
  <conditionalFormatting sqref="P17 P20 P22:P23">
    <cfRule type="containsText" dxfId="50" priority="5" stopIfTrue="1" operator="containsText" text="P">
      <formula>NOT(ISERROR(SEARCH("P",P17)))</formula>
    </cfRule>
    <cfRule type="containsText" dxfId="49" priority="6" stopIfTrue="1" operator="containsText" text="R">
      <formula>NOT(ISERROR(SEARCH("R",P17)))</formula>
    </cfRule>
    <cfRule type="containsText" dxfId="48" priority="391" operator="containsText" text="T">
      <formula>NOT(ISERROR(SEARCH("T",P17)))</formula>
    </cfRule>
  </conditionalFormatting>
  <conditionalFormatting sqref="P22:P23 P17 P20">
    <cfRule type="iconSet" priority="392">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53"/>
  <sheetViews>
    <sheetView topLeftCell="A9" zoomScale="80" zoomScaleNormal="80" workbookViewId="0">
      <selection activeCell="J16" sqref="J16:J18"/>
    </sheetView>
  </sheetViews>
  <sheetFormatPr defaultColWidth="11.42578125" defaultRowHeight="15"/>
  <cols>
    <col min="1" max="1" width="8.140625" customWidth="1"/>
    <col min="2" max="2" width="39.140625" customWidth="1"/>
    <col min="3" max="3" width="40.85546875" customWidth="1"/>
    <col min="4" max="4" width="53.140625" customWidth="1"/>
    <col min="5" max="5" width="89.28515625" customWidth="1"/>
    <col min="9" max="9" width="9" customWidth="1"/>
    <col min="10" max="10" width="47.85546875" customWidth="1"/>
    <col min="11" max="11" width="17.85546875" customWidth="1"/>
    <col min="12" max="12" width="18.85546875" customWidth="1"/>
    <col min="13" max="13" width="37.140625" customWidth="1"/>
    <col min="17" max="17" width="16.140625" customWidth="1"/>
    <col min="18" max="18" width="18.140625" customWidth="1"/>
    <col min="19" max="19" width="28.140625" customWidth="1"/>
    <col min="20" max="20" width="37.140625" customWidth="1"/>
  </cols>
  <sheetData>
    <row r="1" spans="1:20" ht="36" customHeight="1" thickBot="1">
      <c r="A1" s="1150"/>
      <c r="B1" s="1151"/>
      <c r="C1" s="1151"/>
      <c r="D1" s="1151"/>
      <c r="E1" s="1152"/>
      <c r="F1" s="1228" t="s">
        <v>18</v>
      </c>
      <c r="G1" s="1229"/>
      <c r="H1" s="1229"/>
      <c r="I1" s="1229"/>
      <c r="J1" s="1229"/>
      <c r="K1" s="1229"/>
      <c r="L1" s="1229"/>
      <c r="M1" s="1230"/>
      <c r="N1" s="1231" t="s">
        <v>489</v>
      </c>
      <c r="O1" s="1232"/>
      <c r="P1" s="1232"/>
      <c r="Q1" s="1232"/>
      <c r="R1" s="1232"/>
      <c r="S1" s="1232"/>
      <c r="T1" s="1233"/>
    </row>
    <row r="2" spans="1:20" ht="15.75" thickBot="1">
      <c r="A2" s="1153"/>
      <c r="B2" s="1154"/>
      <c r="C2" s="1154"/>
      <c r="D2" s="1154"/>
      <c r="E2" s="1155"/>
      <c r="F2" s="1234" t="s">
        <v>17</v>
      </c>
      <c r="G2" s="1235"/>
      <c r="H2" s="1235"/>
      <c r="I2" s="1235"/>
      <c r="J2" s="1235"/>
      <c r="K2" s="1235"/>
      <c r="L2" s="1235"/>
      <c r="M2" s="1236"/>
      <c r="N2" s="1240" t="s">
        <v>361</v>
      </c>
      <c r="O2" s="1241"/>
      <c r="P2" s="1241"/>
      <c r="Q2" s="1241"/>
      <c r="R2" s="1241"/>
      <c r="S2" s="1241"/>
      <c r="T2" s="1242"/>
    </row>
    <row r="3" spans="1:20" ht="53.25" customHeight="1" thickBot="1">
      <c r="A3" s="1156"/>
      <c r="B3" s="1157"/>
      <c r="C3" s="1157"/>
      <c r="D3" s="1157"/>
      <c r="E3" s="1158"/>
      <c r="F3" s="1237"/>
      <c r="G3" s="1238"/>
      <c r="H3" s="1238"/>
      <c r="I3" s="1238"/>
      <c r="J3" s="1238"/>
      <c r="K3" s="1238"/>
      <c r="L3" s="1238"/>
      <c r="M3" s="1239"/>
      <c r="N3" s="1243" t="s">
        <v>8</v>
      </c>
      <c r="O3" s="1244"/>
      <c r="P3" s="1244"/>
      <c r="Q3" s="1244"/>
      <c r="R3" s="1244"/>
      <c r="S3" s="1244"/>
      <c r="T3" s="1245"/>
    </row>
    <row r="4" spans="1:20">
      <c r="A4" s="121"/>
      <c r="B4" s="121"/>
      <c r="C4" s="121"/>
      <c r="D4" s="121"/>
      <c r="E4" s="121"/>
      <c r="F4" s="121"/>
      <c r="G4" s="121"/>
      <c r="H4" s="121"/>
      <c r="I4" s="121"/>
      <c r="J4" s="122"/>
      <c r="K4" s="122"/>
      <c r="L4" s="175"/>
      <c r="M4" s="175"/>
      <c r="N4" s="175"/>
      <c r="O4" s="175"/>
      <c r="P4" s="175"/>
      <c r="Q4" s="175"/>
      <c r="R4" s="175"/>
      <c r="S4" s="175"/>
      <c r="T4" s="175"/>
    </row>
    <row r="5" spans="1:20">
      <c r="A5" s="1137" t="s">
        <v>10</v>
      </c>
      <c r="B5" s="1137"/>
      <c r="C5" s="1137"/>
      <c r="D5" s="1137"/>
      <c r="E5" s="1137"/>
      <c r="F5" s="993" t="s">
        <v>362</v>
      </c>
      <c r="G5" s="994"/>
      <c r="H5" s="994"/>
      <c r="I5" s="994"/>
      <c r="J5" s="994"/>
      <c r="K5" s="994"/>
      <c r="L5" s="994"/>
      <c r="M5" s="995"/>
      <c r="N5" s="175"/>
      <c r="O5" s="175"/>
      <c r="P5" s="175"/>
      <c r="Q5" s="175"/>
      <c r="R5" s="175"/>
      <c r="S5" s="175"/>
      <c r="T5" s="175"/>
    </row>
    <row r="6" spans="1:20">
      <c r="A6" s="1137" t="s">
        <v>25</v>
      </c>
      <c r="B6" s="1137"/>
      <c r="C6" s="1137"/>
      <c r="D6" s="1137"/>
      <c r="E6" s="1137"/>
      <c r="F6" s="993">
        <v>2025</v>
      </c>
      <c r="G6" s="994"/>
      <c r="H6" s="994"/>
      <c r="I6" s="994"/>
      <c r="J6" s="994"/>
      <c r="K6" s="994"/>
      <c r="L6" s="994"/>
      <c r="M6" s="995"/>
      <c r="N6" s="175"/>
      <c r="O6" s="175"/>
      <c r="P6" s="175"/>
      <c r="Q6" s="175"/>
      <c r="R6" s="175"/>
      <c r="S6" s="175"/>
      <c r="T6" s="175"/>
    </row>
    <row r="7" spans="1:20">
      <c r="A7" s="1137" t="s">
        <v>6</v>
      </c>
      <c r="B7" s="1137"/>
      <c r="C7" s="1137"/>
      <c r="D7" s="1137"/>
      <c r="E7" s="1137"/>
      <c r="F7" s="993" t="s">
        <v>718</v>
      </c>
      <c r="G7" s="994"/>
      <c r="H7" s="994"/>
      <c r="I7" s="994"/>
      <c r="J7" s="994"/>
      <c r="K7" s="994"/>
      <c r="L7" s="994"/>
      <c r="M7" s="995"/>
      <c r="N7" s="175"/>
      <c r="O7" s="175"/>
      <c r="P7" s="175"/>
      <c r="Q7" s="175"/>
      <c r="R7" s="175"/>
      <c r="S7" s="175"/>
      <c r="T7" s="175"/>
    </row>
    <row r="8" spans="1:20">
      <c r="A8" s="1137" t="s">
        <v>7</v>
      </c>
      <c r="B8" s="1137"/>
      <c r="C8" s="1137"/>
      <c r="D8" s="1137"/>
      <c r="E8" s="1137"/>
      <c r="F8" s="993" t="s">
        <v>1151</v>
      </c>
      <c r="G8" s="994"/>
      <c r="H8" s="994"/>
      <c r="I8" s="994"/>
      <c r="J8" s="994"/>
      <c r="K8" s="994"/>
      <c r="L8" s="994"/>
      <c r="M8" s="995"/>
      <c r="N8" s="175"/>
      <c r="O8" s="175"/>
      <c r="P8" s="175"/>
      <c r="Q8" s="175"/>
      <c r="R8" s="175"/>
      <c r="S8" s="175"/>
      <c r="T8" s="175"/>
    </row>
    <row r="9" spans="1:20" ht="15.75" thickBot="1">
      <c r="A9" s="124"/>
      <c r="B9" s="124"/>
      <c r="C9" s="124"/>
      <c r="D9" s="124"/>
      <c r="E9" s="124"/>
      <c r="F9" s="124"/>
      <c r="G9" s="124"/>
      <c r="H9" s="124"/>
      <c r="I9" s="124"/>
      <c r="J9" s="122"/>
      <c r="K9" s="122"/>
      <c r="L9" s="122"/>
      <c r="M9" s="122"/>
      <c r="N9" s="175"/>
      <c r="O9" s="175"/>
      <c r="P9" s="175"/>
      <c r="Q9" s="175"/>
      <c r="R9" s="175"/>
      <c r="S9" s="175"/>
      <c r="T9" s="175"/>
    </row>
    <row r="10" spans="1:20" ht="15.75" thickBot="1">
      <c r="A10" s="1246" t="s">
        <v>9</v>
      </c>
      <c r="B10" s="1247"/>
      <c r="C10" s="1247"/>
      <c r="D10" s="1247"/>
      <c r="E10" s="1247"/>
      <c r="F10" s="1247"/>
      <c r="G10" s="1247"/>
      <c r="H10" s="1247"/>
      <c r="I10" s="1247"/>
      <c r="J10" s="1247"/>
      <c r="K10" s="1247"/>
      <c r="L10" s="1247"/>
      <c r="M10" s="1247"/>
      <c r="N10" s="1247"/>
      <c r="O10" s="1247"/>
      <c r="P10" s="1247"/>
      <c r="Q10" s="1247"/>
      <c r="R10" s="1247"/>
      <c r="S10" s="1247"/>
      <c r="T10" s="1248"/>
    </row>
    <row r="11" spans="1:20" ht="15.75" thickBot="1">
      <c r="A11" s="176"/>
      <c r="B11" s="177"/>
      <c r="C11" s="177"/>
      <c r="D11" s="177"/>
      <c r="E11" s="177"/>
      <c r="F11" s="177"/>
      <c r="G11" s="177"/>
      <c r="H11" s="177"/>
      <c r="I11" s="177"/>
      <c r="J11" s="177"/>
      <c r="K11" s="177"/>
      <c r="L11" s="177"/>
      <c r="M11" s="177"/>
      <c r="N11" s="177"/>
      <c r="O11" s="177"/>
      <c r="P11" s="177"/>
      <c r="Q11" s="177"/>
      <c r="R11" s="177"/>
      <c r="S11" s="177"/>
      <c r="T11" s="178"/>
    </row>
    <row r="12" spans="1:20" ht="15.75" thickBot="1">
      <c r="A12" s="1249" t="s">
        <v>16</v>
      </c>
      <c r="B12" s="1250"/>
      <c r="C12" s="1250"/>
      <c r="D12" s="1250"/>
      <c r="E12" s="1250"/>
      <c r="F12" s="1250"/>
      <c r="G12" s="1250"/>
      <c r="H12" s="1250"/>
      <c r="I12" s="1250"/>
      <c r="J12" s="1250"/>
      <c r="K12" s="1250"/>
      <c r="L12" s="1251"/>
      <c r="M12" s="1252" t="s">
        <v>1</v>
      </c>
      <c r="N12" s="1252"/>
      <c r="O12" s="1252"/>
      <c r="P12" s="1252"/>
      <c r="Q12" s="1252"/>
      <c r="R12" s="1252"/>
      <c r="S12" s="1252"/>
      <c r="T12" s="1253"/>
    </row>
    <row r="13" spans="1:20" ht="15.75" thickBot="1">
      <c r="A13" s="1133" t="s">
        <v>27</v>
      </c>
      <c r="B13" s="1226" t="s">
        <v>405</v>
      </c>
      <c r="C13" s="1226" t="s">
        <v>404</v>
      </c>
      <c r="D13" s="1133" t="s">
        <v>26</v>
      </c>
      <c r="E13" s="1135" t="s">
        <v>19</v>
      </c>
      <c r="F13" s="1124" t="s">
        <v>11</v>
      </c>
      <c r="G13" s="1125"/>
      <c r="H13" s="1125"/>
      <c r="I13" s="1126"/>
      <c r="J13" s="1127" t="s">
        <v>20</v>
      </c>
      <c r="K13" s="1127" t="s">
        <v>21</v>
      </c>
      <c r="L13" s="1127" t="s">
        <v>2</v>
      </c>
      <c r="M13" s="1131" t="s">
        <v>22</v>
      </c>
      <c r="N13" s="1118" t="s">
        <v>3</v>
      </c>
      <c r="O13" s="1119"/>
      <c r="P13" s="1120"/>
      <c r="Q13" s="1110" t="s">
        <v>4</v>
      </c>
      <c r="R13" s="1146" t="s">
        <v>5</v>
      </c>
      <c r="S13" s="128" t="s">
        <v>29</v>
      </c>
      <c r="T13" s="1148" t="s">
        <v>0</v>
      </c>
    </row>
    <row r="14" spans="1:20" ht="42" customHeight="1" thickBot="1">
      <c r="A14" s="1134"/>
      <c r="B14" s="1227"/>
      <c r="C14" s="1227"/>
      <c r="D14" s="1134"/>
      <c r="E14" s="1136"/>
      <c r="F14" s="129" t="s">
        <v>12</v>
      </c>
      <c r="G14" s="129" t="s">
        <v>13</v>
      </c>
      <c r="H14" s="129" t="s">
        <v>14</v>
      </c>
      <c r="I14" s="129" t="s">
        <v>15</v>
      </c>
      <c r="J14" s="1128"/>
      <c r="K14" s="1128"/>
      <c r="L14" s="1128"/>
      <c r="M14" s="1132"/>
      <c r="N14" s="130" t="s">
        <v>30</v>
      </c>
      <c r="O14" s="131" t="s">
        <v>28</v>
      </c>
      <c r="P14" s="132" t="s">
        <v>31</v>
      </c>
      <c r="Q14" s="1111"/>
      <c r="R14" s="1147"/>
      <c r="S14" s="133"/>
      <c r="T14" s="1149"/>
    </row>
    <row r="15" spans="1:20" ht="15.75" thickBot="1">
      <c r="A15" s="137"/>
      <c r="B15" s="138"/>
      <c r="C15" s="138"/>
      <c r="D15" s="138"/>
      <c r="E15" s="325"/>
      <c r="F15" s="138"/>
      <c r="G15" s="138"/>
      <c r="H15" s="138"/>
      <c r="I15" s="138"/>
      <c r="J15" s="139"/>
      <c r="K15" s="138"/>
      <c r="L15" s="147"/>
      <c r="M15" s="138"/>
      <c r="N15" s="167"/>
      <c r="O15" s="167"/>
      <c r="P15" s="167"/>
      <c r="Q15" s="138"/>
      <c r="R15" s="138"/>
      <c r="S15" s="138"/>
      <c r="T15" s="139"/>
    </row>
    <row r="16" spans="1:20" ht="30.75" customHeight="1">
      <c r="A16" s="1849">
        <v>1</v>
      </c>
      <c r="B16" s="1841" t="s">
        <v>407</v>
      </c>
      <c r="C16" s="1841" t="s">
        <v>406</v>
      </c>
      <c r="D16" s="1841" t="s">
        <v>719</v>
      </c>
      <c r="E16" s="615" t="s">
        <v>632</v>
      </c>
      <c r="F16" s="1842">
        <v>3</v>
      </c>
      <c r="G16" s="1842">
        <v>3</v>
      </c>
      <c r="H16" s="1842"/>
      <c r="I16" s="1842"/>
      <c r="J16" s="1830" t="s">
        <v>741</v>
      </c>
      <c r="K16" s="1339">
        <v>2345885.3199999998</v>
      </c>
      <c r="L16" s="1339">
        <v>496582.5</v>
      </c>
      <c r="M16" s="1824">
        <v>3</v>
      </c>
      <c r="N16" s="1847">
        <f>IF(M16&lt;1,M16-AVERAGE(F16:I16),M16-(SUM(F16:I16)))</f>
        <v>-3</v>
      </c>
      <c r="O16" s="1848">
        <f>IF(M16&lt;1,(AVERAGE(F16:I16)/M16),SUM(F16:I16)/M16)</f>
        <v>2</v>
      </c>
      <c r="P16" s="1843" t="s">
        <v>340</v>
      </c>
      <c r="Q16" s="1845">
        <v>0.25</v>
      </c>
      <c r="R16" s="1841" t="s">
        <v>92</v>
      </c>
      <c r="S16" s="1834" t="s">
        <v>93</v>
      </c>
      <c r="T16" s="1844" t="s">
        <v>746</v>
      </c>
    </row>
    <row r="17" spans="1:20" ht="39" customHeight="1">
      <c r="A17" s="1850"/>
      <c r="B17" s="1828"/>
      <c r="C17" s="1828"/>
      <c r="D17" s="1828"/>
      <c r="E17" s="617" t="s">
        <v>720</v>
      </c>
      <c r="F17" s="1827"/>
      <c r="G17" s="1827"/>
      <c r="H17" s="1827"/>
      <c r="I17" s="1827"/>
      <c r="J17" s="1830"/>
      <c r="K17" s="1339"/>
      <c r="L17" s="1339"/>
      <c r="M17" s="1824"/>
      <c r="N17" s="1825"/>
      <c r="O17" s="1826"/>
      <c r="P17" s="1831"/>
      <c r="Q17" s="1846"/>
      <c r="R17" s="1828"/>
      <c r="S17" s="1832"/>
      <c r="T17" s="1833"/>
    </row>
    <row r="18" spans="1:20" ht="33.75" customHeight="1">
      <c r="A18" s="1850"/>
      <c r="B18" s="1828"/>
      <c r="C18" s="1828"/>
      <c r="D18" s="1828"/>
      <c r="E18" s="617" t="s">
        <v>633</v>
      </c>
      <c r="F18" s="1827"/>
      <c r="G18" s="1827"/>
      <c r="H18" s="1827"/>
      <c r="I18" s="1827"/>
      <c r="J18" s="1830"/>
      <c r="K18" s="1339"/>
      <c r="L18" s="1339"/>
      <c r="M18" s="1824"/>
      <c r="N18" s="1825"/>
      <c r="O18" s="1826"/>
      <c r="P18" s="1831"/>
      <c r="Q18" s="1846"/>
      <c r="R18" s="1828"/>
      <c r="S18" s="1832"/>
      <c r="T18" s="1833"/>
    </row>
    <row r="19" spans="1:20" ht="25.5" customHeight="1" thickBot="1">
      <c r="A19" s="1850"/>
      <c r="B19" s="1828"/>
      <c r="C19" s="1828"/>
      <c r="D19" s="1828" t="s">
        <v>721</v>
      </c>
      <c r="E19" s="617" t="s">
        <v>634</v>
      </c>
      <c r="F19" s="1827">
        <v>3</v>
      </c>
      <c r="G19" s="1827">
        <v>3</v>
      </c>
      <c r="H19" s="1827"/>
      <c r="I19" s="1827"/>
      <c r="J19" s="1830" t="s">
        <v>742</v>
      </c>
      <c r="K19" s="1339">
        <v>3875000</v>
      </c>
      <c r="L19" s="1339">
        <v>245756</v>
      </c>
      <c r="M19" s="1824">
        <v>3</v>
      </c>
      <c r="N19" s="1825">
        <v>3</v>
      </c>
      <c r="O19" s="1826" t="e">
        <f>IF(#REF!&lt;1,(AVERAGE(F19:I19)/#REF!),SUM(F19:I19)/#REF!)</f>
        <v>#REF!</v>
      </c>
      <c r="P19" s="1831" t="s">
        <v>340</v>
      </c>
      <c r="Q19" s="619"/>
      <c r="R19" s="616"/>
      <c r="S19" s="773"/>
      <c r="T19" s="618"/>
    </row>
    <row r="20" spans="1:20" ht="15.75" customHeight="1">
      <c r="A20" s="1850"/>
      <c r="B20" s="1828"/>
      <c r="C20" s="1828"/>
      <c r="D20" s="1828"/>
      <c r="E20" s="617" t="s">
        <v>722</v>
      </c>
      <c r="F20" s="1827"/>
      <c r="G20" s="1827"/>
      <c r="H20" s="1827"/>
      <c r="I20" s="1827"/>
      <c r="J20" s="1830"/>
      <c r="K20" s="1339"/>
      <c r="L20" s="1339"/>
      <c r="M20" s="1824"/>
      <c r="N20" s="1825"/>
      <c r="O20" s="1826"/>
      <c r="P20" s="1831"/>
      <c r="Q20" s="1838">
        <v>0.25</v>
      </c>
      <c r="R20" s="1828" t="s">
        <v>94</v>
      </c>
      <c r="S20" s="1834" t="s">
        <v>95</v>
      </c>
      <c r="T20" s="1833" t="s">
        <v>96</v>
      </c>
    </row>
    <row r="21" spans="1:20" ht="15.75" customHeight="1">
      <c r="A21" s="1850"/>
      <c r="B21" s="1828"/>
      <c r="C21" s="1828"/>
      <c r="D21" s="1828"/>
      <c r="E21" s="617" t="s">
        <v>635</v>
      </c>
      <c r="F21" s="1827"/>
      <c r="G21" s="1827"/>
      <c r="H21" s="1827"/>
      <c r="I21" s="1827"/>
      <c r="J21" s="1830"/>
      <c r="K21" s="1339"/>
      <c r="L21" s="1339"/>
      <c r="M21" s="1824"/>
      <c r="N21" s="1825"/>
      <c r="O21" s="1826"/>
      <c r="P21" s="1831"/>
      <c r="Q21" s="1839"/>
      <c r="R21" s="1828"/>
      <c r="S21" s="1832"/>
      <c r="T21" s="1833"/>
    </row>
    <row r="22" spans="1:20" ht="15.75" customHeight="1">
      <c r="A22" s="1850"/>
      <c r="B22" s="1828"/>
      <c r="C22" s="1828"/>
      <c r="D22" s="1828"/>
      <c r="E22" s="617" t="s">
        <v>636</v>
      </c>
      <c r="F22" s="1827"/>
      <c r="G22" s="1827"/>
      <c r="H22" s="1827"/>
      <c r="I22" s="1827"/>
      <c r="J22" s="1830"/>
      <c r="K22" s="1339"/>
      <c r="L22" s="1339"/>
      <c r="M22" s="1824"/>
      <c r="N22" s="1825"/>
      <c r="O22" s="1826"/>
      <c r="P22" s="1831"/>
      <c r="Q22" s="1839"/>
      <c r="R22" s="1828"/>
      <c r="S22" s="1832"/>
      <c r="T22" s="1833"/>
    </row>
    <row r="23" spans="1:20" ht="15.75" customHeight="1">
      <c r="A23" s="1850"/>
      <c r="B23" s="1828"/>
      <c r="C23" s="1828"/>
      <c r="D23" s="1828"/>
      <c r="E23" s="617" t="s">
        <v>637</v>
      </c>
      <c r="F23" s="1827"/>
      <c r="G23" s="1827"/>
      <c r="H23" s="1827"/>
      <c r="I23" s="1827"/>
      <c r="J23" s="1830"/>
      <c r="K23" s="1339"/>
      <c r="L23" s="1339"/>
      <c r="M23" s="1824"/>
      <c r="N23" s="1825"/>
      <c r="O23" s="1826"/>
      <c r="P23" s="1831"/>
      <c r="Q23" s="1839"/>
      <c r="R23" s="1828"/>
      <c r="S23" s="1832"/>
      <c r="T23" s="1833"/>
    </row>
    <row r="24" spans="1:20" ht="15.75" customHeight="1">
      <c r="A24" s="1850"/>
      <c r="B24" s="1828"/>
      <c r="C24" s="1828"/>
      <c r="D24" s="1828"/>
      <c r="E24" s="617" t="s">
        <v>638</v>
      </c>
      <c r="F24" s="1827"/>
      <c r="G24" s="1827"/>
      <c r="H24" s="1827"/>
      <c r="I24" s="1827"/>
      <c r="J24" s="1830"/>
      <c r="K24" s="1339"/>
      <c r="L24" s="1339"/>
      <c r="M24" s="1824"/>
      <c r="N24" s="1825"/>
      <c r="O24" s="1826"/>
      <c r="P24" s="1831"/>
      <c r="Q24" s="1839"/>
      <c r="R24" s="1828"/>
      <c r="S24" s="1832"/>
      <c r="T24" s="1833"/>
    </row>
    <row r="25" spans="1:20" ht="15.75" customHeight="1">
      <c r="A25" s="1850"/>
      <c r="B25" s="1828"/>
      <c r="C25" s="1828"/>
      <c r="D25" s="1828"/>
      <c r="E25" s="617" t="s">
        <v>723</v>
      </c>
      <c r="F25" s="1827"/>
      <c r="G25" s="1827"/>
      <c r="H25" s="1827"/>
      <c r="I25" s="1827"/>
      <c r="J25" s="1830"/>
      <c r="K25" s="1339"/>
      <c r="L25" s="1339"/>
      <c r="M25" s="1824"/>
      <c r="N25" s="1825"/>
      <c r="O25" s="1826"/>
      <c r="P25" s="1831"/>
      <c r="Q25" s="1839"/>
      <c r="R25" s="1828"/>
      <c r="S25" s="1832"/>
      <c r="T25" s="1833"/>
    </row>
    <row r="26" spans="1:20" ht="29.25" customHeight="1">
      <c r="A26" s="1850"/>
      <c r="B26" s="1828"/>
      <c r="C26" s="1828"/>
      <c r="D26" s="1828"/>
      <c r="E26" s="617" t="s">
        <v>724</v>
      </c>
      <c r="F26" s="1827"/>
      <c r="G26" s="1827"/>
      <c r="H26" s="1827"/>
      <c r="I26" s="1827"/>
      <c r="J26" s="1830"/>
      <c r="K26" s="1339"/>
      <c r="L26" s="1339"/>
      <c r="M26" s="1824"/>
      <c r="N26" s="1825"/>
      <c r="O26" s="1826"/>
      <c r="P26" s="1831"/>
      <c r="Q26" s="1839"/>
      <c r="R26" s="1828"/>
      <c r="S26" s="1832"/>
      <c r="T26" s="1833"/>
    </row>
    <row r="27" spans="1:20" ht="33" customHeight="1">
      <c r="A27" s="1850"/>
      <c r="B27" s="1828"/>
      <c r="C27" s="1828"/>
      <c r="D27" s="1828"/>
      <c r="E27" s="617" t="s">
        <v>725</v>
      </c>
      <c r="F27" s="1827"/>
      <c r="G27" s="1827"/>
      <c r="H27" s="1827"/>
      <c r="I27" s="1827"/>
      <c r="J27" s="1830"/>
      <c r="K27" s="1339"/>
      <c r="L27" s="1339"/>
      <c r="M27" s="1824"/>
      <c r="N27" s="1825"/>
      <c r="O27" s="1826"/>
      <c r="P27" s="1831"/>
      <c r="Q27" s="1839"/>
      <c r="R27" s="1828"/>
      <c r="S27" s="1832"/>
      <c r="T27" s="1833"/>
    </row>
    <row r="28" spans="1:20" ht="29.25" customHeight="1" thickBot="1">
      <c r="A28" s="1850"/>
      <c r="B28" s="1828"/>
      <c r="C28" s="1828"/>
      <c r="D28" s="1828" t="s">
        <v>726</v>
      </c>
      <c r="E28" s="617" t="s">
        <v>727</v>
      </c>
      <c r="F28" s="1827">
        <v>1</v>
      </c>
      <c r="G28" s="1827">
        <v>1</v>
      </c>
      <c r="H28" s="1827"/>
      <c r="I28" s="1827"/>
      <c r="J28" s="1830" t="s">
        <v>743</v>
      </c>
      <c r="K28" s="1339">
        <v>19200000</v>
      </c>
      <c r="L28" s="1339">
        <v>0</v>
      </c>
      <c r="M28" s="1824">
        <v>1</v>
      </c>
      <c r="N28" s="1825">
        <v>0</v>
      </c>
      <c r="O28" s="1826">
        <v>1</v>
      </c>
      <c r="P28" s="1831" t="s">
        <v>340</v>
      </c>
      <c r="Q28" s="1839"/>
      <c r="R28" s="1828"/>
      <c r="S28" s="1840"/>
      <c r="T28" s="1833"/>
    </row>
    <row r="29" spans="1:20" ht="21.75" customHeight="1">
      <c r="A29" s="1850"/>
      <c r="B29" s="1828"/>
      <c r="C29" s="1828"/>
      <c r="D29" s="1828"/>
      <c r="E29" s="617" t="s">
        <v>728</v>
      </c>
      <c r="F29" s="1827"/>
      <c r="G29" s="1827"/>
      <c r="H29" s="1827"/>
      <c r="I29" s="1827"/>
      <c r="J29" s="1830"/>
      <c r="K29" s="1339"/>
      <c r="L29" s="1339"/>
      <c r="M29" s="1824"/>
      <c r="N29" s="1825"/>
      <c r="O29" s="1826"/>
      <c r="P29" s="1831"/>
      <c r="Q29" s="1838">
        <v>0.25</v>
      </c>
      <c r="R29" s="1828" t="s">
        <v>747</v>
      </c>
      <c r="S29" s="1832" t="s">
        <v>748</v>
      </c>
      <c r="T29" s="1833" t="s">
        <v>749</v>
      </c>
    </row>
    <row r="30" spans="1:20" ht="21.75" customHeight="1">
      <c r="A30" s="1850"/>
      <c r="B30" s="1828"/>
      <c r="C30" s="1828"/>
      <c r="D30" s="1828"/>
      <c r="E30" s="617" t="s">
        <v>729</v>
      </c>
      <c r="F30" s="1827"/>
      <c r="G30" s="1827"/>
      <c r="H30" s="1827"/>
      <c r="I30" s="1827"/>
      <c r="J30" s="1830"/>
      <c r="K30" s="1339"/>
      <c r="L30" s="1339"/>
      <c r="M30" s="1824"/>
      <c r="N30" s="1825"/>
      <c r="O30" s="1826"/>
      <c r="P30" s="1831"/>
      <c r="Q30" s="1838"/>
      <c r="R30" s="1828"/>
      <c r="S30" s="1832"/>
      <c r="T30" s="1833"/>
    </row>
    <row r="31" spans="1:20" ht="37.5" customHeight="1">
      <c r="A31" s="1850"/>
      <c r="B31" s="1828"/>
      <c r="C31" s="1828"/>
      <c r="D31" s="1828"/>
      <c r="E31" s="617" t="s">
        <v>730</v>
      </c>
      <c r="F31" s="1827"/>
      <c r="G31" s="1827"/>
      <c r="H31" s="1827"/>
      <c r="I31" s="1827"/>
      <c r="J31" s="1830"/>
      <c r="K31" s="1339"/>
      <c r="L31" s="1339"/>
      <c r="M31" s="1824"/>
      <c r="N31" s="1825"/>
      <c r="O31" s="1826"/>
      <c r="P31" s="1831"/>
      <c r="Q31" s="1838"/>
      <c r="R31" s="1828"/>
      <c r="S31" s="1832"/>
      <c r="T31" s="1833"/>
    </row>
    <row r="32" spans="1:20" ht="24" customHeight="1">
      <c r="A32" s="1850"/>
      <c r="B32" s="1828"/>
      <c r="C32" s="1828"/>
      <c r="D32" s="1828"/>
      <c r="E32" s="617" t="s">
        <v>731</v>
      </c>
      <c r="F32" s="1827"/>
      <c r="G32" s="1827"/>
      <c r="H32" s="1827"/>
      <c r="I32" s="1827"/>
      <c r="J32" s="1830"/>
      <c r="K32" s="1339"/>
      <c r="L32" s="1339"/>
      <c r="M32" s="1824"/>
      <c r="N32" s="1825"/>
      <c r="O32" s="1826"/>
      <c r="P32" s="1831"/>
      <c r="Q32" s="1838"/>
      <c r="R32" s="1828"/>
      <c r="S32" s="1832"/>
      <c r="T32" s="1833"/>
    </row>
    <row r="33" spans="1:20" ht="33" customHeight="1" thickBot="1">
      <c r="A33" s="1850"/>
      <c r="B33" s="1828"/>
      <c r="C33" s="1828"/>
      <c r="D33" s="1828" t="s">
        <v>732</v>
      </c>
      <c r="E33" s="617" t="s">
        <v>733</v>
      </c>
      <c r="F33" s="1827">
        <v>3</v>
      </c>
      <c r="G33" s="1827">
        <v>3</v>
      </c>
      <c r="H33" s="1827"/>
      <c r="I33" s="1827"/>
      <c r="J33" s="1830" t="s">
        <v>640</v>
      </c>
      <c r="K33" s="1338">
        <v>0</v>
      </c>
      <c r="L33" s="1338">
        <v>0</v>
      </c>
      <c r="M33" s="1824">
        <v>3</v>
      </c>
      <c r="N33" s="1825" t="e">
        <f>IF(#REF!&lt;1,#REF!-AVERAGE(F33:I33),#REF!-(SUM(F33:I33)))</f>
        <v>#REF!</v>
      </c>
      <c r="O33" s="1826" t="e">
        <f>IF(#REF!&lt;1,(AVERAGE(F33:I33)/#REF!),SUM(F33:I33)/#REF!)</f>
        <v>#REF!</v>
      </c>
      <c r="P33" s="1831" t="s">
        <v>340</v>
      </c>
      <c r="Q33" s="1839"/>
      <c r="R33" s="1828"/>
      <c r="S33" s="1832"/>
      <c r="T33" s="1833"/>
    </row>
    <row r="34" spans="1:20" ht="26.25" customHeight="1">
      <c r="A34" s="1850"/>
      <c r="B34" s="1828"/>
      <c r="C34" s="1828"/>
      <c r="D34" s="1828"/>
      <c r="E34" s="617" t="s">
        <v>734</v>
      </c>
      <c r="F34" s="1827"/>
      <c r="G34" s="1827"/>
      <c r="H34" s="1827"/>
      <c r="I34" s="1827"/>
      <c r="J34" s="1830"/>
      <c r="K34" s="1338"/>
      <c r="L34" s="1338"/>
      <c r="M34" s="1824"/>
      <c r="N34" s="1825"/>
      <c r="O34" s="1826"/>
      <c r="P34" s="1831"/>
      <c r="Q34" s="1838">
        <v>0.25</v>
      </c>
      <c r="R34" s="1828" t="s">
        <v>750</v>
      </c>
      <c r="S34" s="1834" t="s">
        <v>751</v>
      </c>
      <c r="T34" s="1833" t="s">
        <v>752</v>
      </c>
    </row>
    <row r="35" spans="1:20" ht="15.75" customHeight="1" thickBot="1">
      <c r="A35" s="1850"/>
      <c r="B35" s="1828"/>
      <c r="C35" s="1828"/>
      <c r="D35" s="1828" t="s">
        <v>735</v>
      </c>
      <c r="E35" s="617" t="s">
        <v>736</v>
      </c>
      <c r="F35" s="1827">
        <v>3</v>
      </c>
      <c r="G35" s="1827">
        <v>3</v>
      </c>
      <c r="H35" s="1827"/>
      <c r="I35" s="1827"/>
      <c r="J35" s="1830" t="s">
        <v>744</v>
      </c>
      <c r="K35" s="1339">
        <v>2150000</v>
      </c>
      <c r="L35" s="1339">
        <v>51328.82</v>
      </c>
      <c r="M35" s="1824">
        <v>3</v>
      </c>
      <c r="N35" s="1825" t="e">
        <f>IF(#REF!&lt;1,#REF!-AVERAGE(F35:I35),#REF!-(SUM(F35:I35)))</f>
        <v>#REF!</v>
      </c>
      <c r="O35" s="1826" t="e">
        <f>O33</f>
        <v>#REF!</v>
      </c>
      <c r="P35" s="1831" t="s">
        <v>340</v>
      </c>
      <c r="Q35" s="1839"/>
      <c r="R35" s="1828"/>
      <c r="S35" s="1832"/>
      <c r="T35" s="1833"/>
    </row>
    <row r="36" spans="1:20" ht="26.25" customHeight="1">
      <c r="A36" s="1850"/>
      <c r="B36" s="1828"/>
      <c r="C36" s="1828"/>
      <c r="D36" s="1828"/>
      <c r="E36" s="617" t="s">
        <v>737</v>
      </c>
      <c r="F36" s="1827"/>
      <c r="G36" s="1827"/>
      <c r="H36" s="1827"/>
      <c r="I36" s="1827"/>
      <c r="J36" s="1830"/>
      <c r="K36" s="1339"/>
      <c r="L36" s="1339"/>
      <c r="M36" s="1824"/>
      <c r="N36" s="1825"/>
      <c r="O36" s="1826"/>
      <c r="P36" s="1831"/>
      <c r="Q36" s="1836">
        <v>0.25</v>
      </c>
      <c r="R36" s="1828" t="s">
        <v>753</v>
      </c>
      <c r="S36" s="1834" t="s">
        <v>754</v>
      </c>
      <c r="T36" s="1833" t="s">
        <v>755</v>
      </c>
    </row>
    <row r="37" spans="1:20" ht="27" customHeight="1">
      <c r="A37" s="1850"/>
      <c r="B37" s="1828"/>
      <c r="C37" s="1828"/>
      <c r="D37" s="1828"/>
      <c r="E37" s="620" t="s">
        <v>639</v>
      </c>
      <c r="F37" s="1827"/>
      <c r="G37" s="1827"/>
      <c r="H37" s="1827"/>
      <c r="I37" s="1827"/>
      <c r="J37" s="1830"/>
      <c r="K37" s="1339"/>
      <c r="L37" s="1339"/>
      <c r="M37" s="1824"/>
      <c r="N37" s="1825"/>
      <c r="O37" s="1826"/>
      <c r="P37" s="1831"/>
      <c r="Q37" s="1825"/>
      <c r="R37" s="1828"/>
      <c r="S37" s="1832"/>
      <c r="T37" s="1833"/>
    </row>
    <row r="38" spans="1:20" ht="27" customHeight="1">
      <c r="A38" s="1850"/>
      <c r="B38" s="1828"/>
      <c r="C38" s="1828"/>
      <c r="D38" s="1828"/>
      <c r="E38" s="620" t="s">
        <v>639</v>
      </c>
      <c r="F38" s="1827"/>
      <c r="G38" s="1827"/>
      <c r="H38" s="1827"/>
      <c r="I38" s="1827"/>
      <c r="J38" s="1830"/>
      <c r="K38" s="1339"/>
      <c r="L38" s="1339"/>
      <c r="M38" s="1824"/>
      <c r="N38" s="1825"/>
      <c r="O38" s="1826"/>
      <c r="P38" s="1831"/>
      <c r="Q38" s="1825"/>
      <c r="R38" s="1828"/>
      <c r="S38" s="1832"/>
      <c r="T38" s="1833"/>
    </row>
    <row r="39" spans="1:20" ht="23.25" customHeight="1">
      <c r="A39" s="1850"/>
      <c r="B39" s="1828"/>
      <c r="C39" s="1828"/>
      <c r="D39" s="1828"/>
      <c r="E39" s="620" t="s">
        <v>639</v>
      </c>
      <c r="F39" s="1827"/>
      <c r="G39" s="1827"/>
      <c r="H39" s="1827"/>
      <c r="I39" s="1827"/>
      <c r="J39" s="1830"/>
      <c r="K39" s="1339"/>
      <c r="L39" s="1339"/>
      <c r="M39" s="1824"/>
      <c r="N39" s="1825"/>
      <c r="O39" s="1826"/>
      <c r="P39" s="1831"/>
      <c r="Q39" s="1825"/>
      <c r="R39" s="1828"/>
      <c r="S39" s="1832"/>
      <c r="T39" s="1833"/>
    </row>
    <row r="40" spans="1:20" ht="15.75" customHeight="1">
      <c r="A40" s="1850"/>
      <c r="B40" s="1828"/>
      <c r="C40" s="1828"/>
      <c r="D40" s="1828"/>
      <c r="E40" s="620" t="s">
        <v>639</v>
      </c>
      <c r="F40" s="1827"/>
      <c r="G40" s="1827"/>
      <c r="H40" s="1827"/>
      <c r="I40" s="1827"/>
      <c r="J40" s="1830"/>
      <c r="K40" s="1339"/>
      <c r="L40" s="1339"/>
      <c r="M40" s="1824"/>
      <c r="N40" s="1825"/>
      <c r="O40" s="1826"/>
      <c r="P40" s="1831"/>
      <c r="Q40" s="1825"/>
      <c r="R40" s="1828"/>
      <c r="S40" s="1832"/>
      <c r="T40" s="1833"/>
    </row>
    <row r="41" spans="1:20" ht="36.75" customHeight="1">
      <c r="A41" s="1850"/>
      <c r="B41" s="1828"/>
      <c r="C41" s="1828"/>
      <c r="D41" s="1828"/>
      <c r="E41" s="617" t="s">
        <v>738</v>
      </c>
      <c r="F41" s="1827"/>
      <c r="G41" s="1827"/>
      <c r="H41" s="1827"/>
      <c r="I41" s="1827"/>
      <c r="J41" s="1830"/>
      <c r="K41" s="1339"/>
      <c r="L41" s="1339"/>
      <c r="M41" s="1824"/>
      <c r="N41" s="1825"/>
      <c r="O41" s="1826"/>
      <c r="P41" s="1831"/>
      <c r="Q41" s="1825"/>
      <c r="R41" s="1828"/>
      <c r="S41" s="1832"/>
      <c r="T41" s="1833"/>
    </row>
    <row r="42" spans="1:20" ht="27.75" customHeight="1">
      <c r="A42" s="1850"/>
      <c r="B42" s="1828"/>
      <c r="C42" s="1828"/>
      <c r="D42" s="1828"/>
      <c r="E42" s="620" t="s">
        <v>739</v>
      </c>
      <c r="F42" s="1827"/>
      <c r="G42" s="1827"/>
      <c r="H42" s="1827"/>
      <c r="I42" s="1827"/>
      <c r="J42" s="1830"/>
      <c r="K42" s="1339"/>
      <c r="L42" s="1339"/>
      <c r="M42" s="1824"/>
      <c r="N42" s="1825"/>
      <c r="O42" s="1826"/>
      <c r="P42" s="1831"/>
      <c r="Q42" s="1825"/>
      <c r="R42" s="1828"/>
      <c r="S42" s="1832"/>
      <c r="T42" s="1833"/>
    </row>
    <row r="43" spans="1:20" ht="57.75" thickBot="1">
      <c r="A43" s="1851"/>
      <c r="B43" s="1829"/>
      <c r="C43" s="1829"/>
      <c r="D43" s="1829"/>
      <c r="E43" s="471" t="s">
        <v>740</v>
      </c>
      <c r="F43" s="621">
        <v>1</v>
      </c>
      <c r="G43" s="622">
        <v>1</v>
      </c>
      <c r="H43" s="622"/>
      <c r="I43" s="622"/>
      <c r="J43" s="616" t="s">
        <v>745</v>
      </c>
      <c r="K43" s="769">
        <v>11640000</v>
      </c>
      <c r="L43" s="769">
        <v>0</v>
      </c>
      <c r="M43" s="770">
        <v>0</v>
      </c>
      <c r="N43" s="465">
        <v>1</v>
      </c>
      <c r="O43" s="623">
        <v>1</v>
      </c>
      <c r="P43" s="624" t="s">
        <v>340</v>
      </c>
      <c r="Q43" s="1837"/>
      <c r="R43" s="1829"/>
      <c r="S43" s="1832"/>
      <c r="T43" s="1835"/>
    </row>
    <row r="44" spans="1:20" ht="75">
      <c r="K44" s="771"/>
      <c r="L44" s="771"/>
      <c r="M44" s="772"/>
      <c r="S44" s="774" t="s">
        <v>756</v>
      </c>
    </row>
    <row r="45" spans="1:20" ht="15.75">
      <c r="A45" s="76" t="s">
        <v>24</v>
      </c>
      <c r="B45" s="76"/>
      <c r="C45" s="76"/>
      <c r="D45" s="76"/>
      <c r="E45" s="52"/>
      <c r="F45" s="52"/>
      <c r="G45" s="52"/>
      <c r="H45" s="52"/>
      <c r="I45" s="52"/>
      <c r="J45" s="52"/>
      <c r="K45" s="52"/>
      <c r="L45" s="52"/>
      <c r="M45" s="326"/>
      <c r="N45" s="52"/>
      <c r="O45" s="52"/>
      <c r="P45" s="52"/>
      <c r="Q45" s="52"/>
    </row>
    <row r="46" spans="1:20">
      <c r="A46" s="52"/>
      <c r="B46" s="52"/>
      <c r="C46" s="52"/>
      <c r="D46" s="52"/>
      <c r="E46" s="52"/>
      <c r="F46" s="52"/>
      <c r="G46" s="52"/>
      <c r="H46" s="52"/>
      <c r="I46" s="52"/>
      <c r="J46" s="52"/>
      <c r="K46" s="52"/>
      <c r="L46" s="52"/>
      <c r="M46" s="52"/>
      <c r="N46" s="52"/>
      <c r="O46" s="79"/>
      <c r="P46" s="79"/>
      <c r="Q46" s="79"/>
    </row>
    <row r="47" spans="1:20">
      <c r="A47" s="78"/>
      <c r="B47" s="79"/>
      <c r="C47" s="79"/>
      <c r="D47" s="79"/>
      <c r="E47" s="79"/>
      <c r="F47" s="79"/>
      <c r="G47" s="79"/>
      <c r="H47" s="79"/>
      <c r="I47" s="79"/>
      <c r="J47" s="79"/>
      <c r="K47" s="79"/>
      <c r="L47" s="79"/>
      <c r="M47" s="79"/>
      <c r="N47" s="79"/>
      <c r="O47" s="79"/>
      <c r="P47" s="79"/>
      <c r="Q47" s="79"/>
    </row>
    <row r="48" spans="1:20">
      <c r="A48" s="78"/>
      <c r="B48" s="79"/>
      <c r="C48" s="79"/>
      <c r="D48" s="79"/>
      <c r="E48" s="79"/>
      <c r="F48" s="79"/>
      <c r="G48" s="79"/>
      <c r="H48" s="79"/>
      <c r="I48" s="79"/>
      <c r="J48" s="79"/>
      <c r="K48" s="79"/>
      <c r="L48" s="79"/>
      <c r="M48" s="79"/>
      <c r="N48" s="79"/>
      <c r="O48" s="79"/>
      <c r="P48" s="79"/>
      <c r="Q48" s="79"/>
    </row>
    <row r="49" spans="1:17">
      <c r="A49" s="78"/>
      <c r="B49" s="79"/>
      <c r="C49" s="79"/>
      <c r="D49" s="79"/>
      <c r="E49" s="79"/>
      <c r="F49" s="79"/>
      <c r="G49" s="79"/>
      <c r="H49" s="79"/>
      <c r="I49" s="79"/>
      <c r="J49" s="79"/>
      <c r="K49" s="79"/>
      <c r="L49" s="79"/>
      <c r="M49" s="79"/>
      <c r="N49" s="79"/>
      <c r="O49" s="79"/>
      <c r="P49" s="79"/>
      <c r="Q49" s="79"/>
    </row>
    <row r="50" spans="1:17">
      <c r="A50" s="78"/>
      <c r="B50" s="79"/>
      <c r="C50" s="79"/>
      <c r="D50" s="79"/>
      <c r="E50" s="79"/>
      <c r="F50" s="79"/>
      <c r="G50" s="79"/>
      <c r="H50" s="79"/>
      <c r="I50" s="79"/>
      <c r="J50" s="79"/>
      <c r="K50" s="79"/>
      <c r="L50" s="79"/>
      <c r="M50" s="79"/>
      <c r="N50" s="79"/>
      <c r="O50" s="79"/>
      <c r="P50" s="79"/>
      <c r="Q50" s="79"/>
    </row>
    <row r="51" spans="1:17">
      <c r="A51" s="78"/>
      <c r="B51" s="79"/>
      <c r="C51" s="79"/>
      <c r="D51" s="79"/>
      <c r="E51" s="79"/>
      <c r="F51" s="79"/>
      <c r="G51" s="79"/>
      <c r="H51" s="79"/>
      <c r="I51" s="79"/>
      <c r="J51" s="79"/>
      <c r="K51" s="79"/>
      <c r="L51" s="79"/>
      <c r="M51" s="79"/>
      <c r="N51" s="79"/>
      <c r="O51" s="79"/>
      <c r="P51" s="79"/>
      <c r="Q51" s="79"/>
    </row>
    <row r="52" spans="1:17">
      <c r="A52" s="78"/>
      <c r="B52" s="79"/>
      <c r="C52" s="79"/>
      <c r="D52" s="79"/>
      <c r="E52" s="79"/>
      <c r="F52" s="79"/>
      <c r="G52" s="79"/>
      <c r="H52" s="79"/>
      <c r="I52" s="79"/>
      <c r="J52" s="79"/>
      <c r="K52" s="79"/>
      <c r="L52" s="79"/>
      <c r="M52" s="79"/>
      <c r="N52" s="79"/>
      <c r="O52" s="79"/>
      <c r="P52" s="79"/>
      <c r="Q52" s="79"/>
    </row>
    <row r="53" spans="1:17">
      <c r="A53" s="78"/>
      <c r="B53" s="79"/>
      <c r="C53" s="79"/>
      <c r="D53" s="79"/>
      <c r="E53" s="79"/>
      <c r="F53" s="79"/>
      <c r="G53" s="79"/>
      <c r="H53" s="79"/>
      <c r="I53" s="79"/>
      <c r="J53" s="79"/>
      <c r="K53" s="79"/>
      <c r="L53" s="79"/>
      <c r="M53" s="79"/>
      <c r="N53" s="79"/>
    </row>
  </sheetData>
  <mergeCells count="114">
    <mergeCell ref="C16:C43"/>
    <mergeCell ref="B16:B43"/>
    <mergeCell ref="A16:A43"/>
    <mergeCell ref="A1:E3"/>
    <mergeCell ref="F1:M1"/>
    <mergeCell ref="N1:T1"/>
    <mergeCell ref="F2:M3"/>
    <mergeCell ref="N2:T2"/>
    <mergeCell ref="N3:T3"/>
    <mergeCell ref="A5:E5"/>
    <mergeCell ref="F5:M5"/>
    <mergeCell ref="A6:E6"/>
    <mergeCell ref="F6:M6"/>
    <mergeCell ref="A7:E7"/>
    <mergeCell ref="F7:M7"/>
    <mergeCell ref="A8:E8"/>
    <mergeCell ref="F8:M8"/>
    <mergeCell ref="A10:T10"/>
    <mergeCell ref="A12:L12"/>
    <mergeCell ref="M12:T12"/>
    <mergeCell ref="B13:B14"/>
    <mergeCell ref="C13:C14"/>
    <mergeCell ref="A13:A14"/>
    <mergeCell ref="D13:D14"/>
    <mergeCell ref="P16:P18"/>
    <mergeCell ref="P19:P27"/>
    <mergeCell ref="E13:E14"/>
    <mergeCell ref="T13:T14"/>
    <mergeCell ref="K13:K14"/>
    <mergeCell ref="L13:L14"/>
    <mergeCell ref="M13:M14"/>
    <mergeCell ref="N13:P13"/>
    <mergeCell ref="Q13:Q14"/>
    <mergeCell ref="R13:R14"/>
    <mergeCell ref="F13:I13"/>
    <mergeCell ref="J13:J14"/>
    <mergeCell ref="R16:R18"/>
    <mergeCell ref="S16:S18"/>
    <mergeCell ref="T16:T18"/>
    <mergeCell ref="Q16:Q18"/>
    <mergeCell ref="L16:L18"/>
    <mergeCell ref="M16:M18"/>
    <mergeCell ref="N16:N18"/>
    <mergeCell ref="O16:O18"/>
    <mergeCell ref="J19:J27"/>
    <mergeCell ref="K19:K27"/>
    <mergeCell ref="L19:L27"/>
    <mergeCell ref="M19:M27"/>
    <mergeCell ref="N19:N27"/>
    <mergeCell ref="O19:O27"/>
    <mergeCell ref="J16:J18"/>
    <mergeCell ref="K16:K18"/>
    <mergeCell ref="D16:D18"/>
    <mergeCell ref="D19:D27"/>
    <mergeCell ref="F33:F34"/>
    <mergeCell ref="G33:G34"/>
    <mergeCell ref="H33:H34"/>
    <mergeCell ref="I33:I34"/>
    <mergeCell ref="D28:D32"/>
    <mergeCell ref="D33:D34"/>
    <mergeCell ref="F16:F18"/>
    <mergeCell ref="F19:F27"/>
    <mergeCell ref="G19:G27"/>
    <mergeCell ref="G16:G18"/>
    <mergeCell ref="H16:H18"/>
    <mergeCell ref="H19:H27"/>
    <mergeCell ref="I19:I27"/>
    <mergeCell ref="I16:I18"/>
    <mergeCell ref="F28:F32"/>
    <mergeCell ref="G28:G32"/>
    <mergeCell ref="H28:H32"/>
    <mergeCell ref="P35:P42"/>
    <mergeCell ref="R29:R33"/>
    <mergeCell ref="S29:S33"/>
    <mergeCell ref="T29:T33"/>
    <mergeCell ref="R36:R43"/>
    <mergeCell ref="S36:S43"/>
    <mergeCell ref="T36:T43"/>
    <mergeCell ref="Q36:Q43"/>
    <mergeCell ref="P28:P32"/>
    <mergeCell ref="P33:P34"/>
    <mergeCell ref="Q34:Q35"/>
    <mergeCell ref="R34:R35"/>
    <mergeCell ref="S34:S35"/>
    <mergeCell ref="T34:T35"/>
    <mergeCell ref="Q20:Q28"/>
    <mergeCell ref="R20:R28"/>
    <mergeCell ref="S20:S28"/>
    <mergeCell ref="T20:T28"/>
    <mergeCell ref="Q29:Q33"/>
    <mergeCell ref="M35:M42"/>
    <mergeCell ref="N35:N42"/>
    <mergeCell ref="O35:O42"/>
    <mergeCell ref="I28:I32"/>
    <mergeCell ref="D35:D43"/>
    <mergeCell ref="L35:L42"/>
    <mergeCell ref="L28:L32"/>
    <mergeCell ref="M28:M32"/>
    <mergeCell ref="N28:N32"/>
    <mergeCell ref="O28:O32"/>
    <mergeCell ref="L33:L34"/>
    <mergeCell ref="M33:M34"/>
    <mergeCell ref="J35:J42"/>
    <mergeCell ref="K35:K42"/>
    <mergeCell ref="J33:J34"/>
    <mergeCell ref="K33:K34"/>
    <mergeCell ref="N33:N34"/>
    <mergeCell ref="O33:O34"/>
    <mergeCell ref="J28:J32"/>
    <mergeCell ref="K28:K32"/>
    <mergeCell ref="F35:F42"/>
    <mergeCell ref="G35:G42"/>
    <mergeCell ref="H35:H42"/>
    <mergeCell ref="I35:I42"/>
  </mergeCells>
  <conditionalFormatting sqref="P16 P33 P35">
    <cfRule type="containsText" dxfId="47" priority="21" stopIfTrue="1" operator="containsText" text="P">
      <formula>NOT(ISERROR(SEARCH("P",P16)))</formula>
    </cfRule>
    <cfRule type="containsText" dxfId="46" priority="22" stopIfTrue="1" operator="containsText" text="R">
      <formula>NOT(ISERROR(SEARCH("R",P16)))</formula>
    </cfRule>
    <cfRule type="containsText" dxfId="45" priority="23" operator="containsText" text="T">
      <formula>NOT(ISERROR(SEARCH("T",P16)))</formula>
    </cfRule>
  </conditionalFormatting>
  <conditionalFormatting sqref="P19">
    <cfRule type="containsText" dxfId="44" priority="13" stopIfTrue="1" operator="containsText" text="P">
      <formula>NOT(ISERROR(SEARCH("P",P19)))</formula>
    </cfRule>
    <cfRule type="containsText" dxfId="43" priority="14" stopIfTrue="1" operator="containsText" text="R">
      <formula>NOT(ISERROR(SEARCH("R",P19)))</formula>
    </cfRule>
    <cfRule type="containsText" dxfId="42" priority="15" operator="containsText" text="T">
      <formula>NOT(ISERROR(SEARCH("T",P19)))</formula>
    </cfRule>
    <cfRule type="iconSet" priority="16">
      <iconSet iconSet="3Symbols2">
        <cfvo type="percent" val="0"/>
        <cfvo type="percent" val="0.74"/>
        <cfvo type="percent" val="0.85"/>
      </iconSet>
    </cfRule>
  </conditionalFormatting>
  <conditionalFormatting sqref="P28">
    <cfRule type="containsText" dxfId="41" priority="5" stopIfTrue="1" operator="containsText" text="P">
      <formula>NOT(ISERROR(SEARCH("P",P28)))</formula>
    </cfRule>
    <cfRule type="containsText" dxfId="40" priority="6" stopIfTrue="1" operator="containsText" text="R">
      <formula>NOT(ISERROR(SEARCH("R",P28)))</formula>
    </cfRule>
    <cfRule type="containsText" dxfId="39" priority="7" operator="containsText" text="T">
      <formula>NOT(ISERROR(SEARCH("T",P28)))</formula>
    </cfRule>
    <cfRule type="iconSet" priority="8">
      <iconSet iconSet="3Symbols2">
        <cfvo type="percent" val="0"/>
        <cfvo type="percent" val="0.74"/>
        <cfvo type="percent" val="0.85"/>
      </iconSet>
    </cfRule>
  </conditionalFormatting>
  <conditionalFormatting sqref="P35 P16 P33">
    <cfRule type="iconSet" priority="24">
      <iconSet iconSet="3Symbols2">
        <cfvo type="percent" val="0"/>
        <cfvo type="percent" val="0.74"/>
        <cfvo type="percent" val="0.85"/>
      </iconSet>
    </cfRule>
  </conditionalFormatting>
  <conditionalFormatting sqref="P43">
    <cfRule type="containsText" dxfId="38" priority="1" stopIfTrue="1" operator="containsText" text="P">
      <formula>NOT(ISERROR(SEARCH("P",P43)))</formula>
    </cfRule>
    <cfRule type="containsText" dxfId="37" priority="2" stopIfTrue="1" operator="containsText" text="R">
      <formula>NOT(ISERROR(SEARCH("R",P43)))</formula>
    </cfRule>
    <cfRule type="containsText" dxfId="36" priority="3" operator="containsText" text="T">
      <formula>NOT(ISERROR(SEARCH("T",P43)))</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37"/>
  <sheetViews>
    <sheetView topLeftCell="A8" zoomScale="82" zoomScaleNormal="82" workbookViewId="0">
      <selection activeCell="G19" sqref="G19"/>
    </sheetView>
  </sheetViews>
  <sheetFormatPr defaultColWidth="11.42578125" defaultRowHeight="15"/>
  <cols>
    <col min="3" max="3" width="18.5703125" customWidth="1"/>
    <col min="4" max="4" width="29.5703125" customWidth="1"/>
    <col min="5" max="5" width="4.140625" customWidth="1"/>
    <col min="6" max="6" width="38.7109375" customWidth="1"/>
    <col min="7" max="7" width="57.7109375" customWidth="1"/>
    <col min="8" max="8" width="8.42578125" customWidth="1"/>
    <col min="9" max="9" width="9.42578125" customWidth="1"/>
    <col min="10" max="10" width="8.42578125" customWidth="1"/>
    <col min="11" max="11" width="8.85546875" customWidth="1"/>
    <col min="12" max="12" width="38" customWidth="1"/>
    <col min="13" max="13" width="18.85546875" customWidth="1"/>
    <col min="14" max="14" width="19.140625" customWidth="1"/>
    <col min="18" max="18" width="17.140625" customWidth="1"/>
    <col min="19" max="19" width="29.7109375" customWidth="1"/>
    <col min="20" max="20" width="27.7109375" customWidth="1"/>
    <col min="21" max="21" width="20.7109375" customWidth="1"/>
    <col min="22" max="22" width="25" customWidth="1"/>
  </cols>
  <sheetData>
    <row r="1" spans="1:22">
      <c r="A1" s="121"/>
      <c r="B1" s="121"/>
      <c r="C1" s="121"/>
      <c r="D1" s="121"/>
      <c r="E1" s="121"/>
      <c r="F1" s="121"/>
      <c r="G1" s="121"/>
      <c r="H1" s="121"/>
      <c r="I1" s="121"/>
      <c r="J1" s="121"/>
      <c r="K1" s="121"/>
      <c r="L1" s="121"/>
      <c r="M1" s="121"/>
      <c r="N1" s="121"/>
      <c r="O1" s="121"/>
      <c r="P1" s="121"/>
      <c r="Q1" s="121"/>
      <c r="R1" s="121"/>
      <c r="S1" s="121"/>
      <c r="T1" s="121"/>
    </row>
    <row r="2" spans="1:22" ht="15.75" thickBot="1">
      <c r="A2" s="121"/>
      <c r="B2" s="121"/>
      <c r="C2" s="121"/>
      <c r="D2" s="121"/>
      <c r="E2" s="121"/>
      <c r="F2" s="121"/>
      <c r="G2" s="121"/>
      <c r="H2" s="121"/>
      <c r="I2" s="121"/>
      <c r="J2" s="121"/>
      <c r="K2" s="121"/>
      <c r="L2" s="121"/>
      <c r="M2" s="121"/>
      <c r="N2" s="121"/>
      <c r="O2" s="121"/>
      <c r="P2" s="121"/>
      <c r="Q2" s="121"/>
      <c r="R2" s="121"/>
      <c r="S2" s="121"/>
      <c r="T2" s="121"/>
    </row>
    <row r="3" spans="1:22" ht="34.5" customHeight="1" thickBot="1">
      <c r="A3" s="1150"/>
      <c r="B3" s="1151"/>
      <c r="C3" s="1151"/>
      <c r="D3" s="1151"/>
      <c r="E3" s="1152"/>
      <c r="F3" s="1853" t="s">
        <v>1087</v>
      </c>
      <c r="G3" s="1854"/>
      <c r="H3" s="1854"/>
      <c r="I3" s="1854"/>
      <c r="J3" s="1854"/>
      <c r="K3" s="1854"/>
      <c r="L3" s="1854"/>
      <c r="M3" s="1854"/>
      <c r="N3" s="1854"/>
      <c r="O3" s="1854"/>
      <c r="P3" s="1854"/>
      <c r="Q3" s="1854"/>
      <c r="R3" s="1854"/>
      <c r="S3" s="1854"/>
      <c r="T3" s="1854"/>
      <c r="U3" s="1855"/>
      <c r="V3" s="258" t="s">
        <v>489</v>
      </c>
    </row>
    <row r="4" spans="1:22" ht="33" customHeight="1" thickBot="1">
      <c r="A4" s="1153"/>
      <c r="B4" s="1154"/>
      <c r="C4" s="1154"/>
      <c r="D4" s="1154"/>
      <c r="E4" s="1155"/>
      <c r="F4" s="1856" t="s">
        <v>17</v>
      </c>
      <c r="G4" s="1857"/>
      <c r="H4" s="1857"/>
      <c r="I4" s="1857"/>
      <c r="J4" s="1857"/>
      <c r="K4" s="1857"/>
      <c r="L4" s="1857"/>
      <c r="M4" s="1857"/>
      <c r="N4" s="1857"/>
      <c r="O4" s="1857"/>
      <c r="P4" s="1857"/>
      <c r="Q4" s="1857"/>
      <c r="R4" s="1857"/>
      <c r="S4" s="1857"/>
      <c r="T4" s="1857"/>
      <c r="U4" s="1858"/>
      <c r="V4" s="259" t="s">
        <v>364</v>
      </c>
    </row>
    <row r="5" spans="1:22" ht="65.25" customHeight="1" thickBot="1">
      <c r="A5" s="1156"/>
      <c r="B5" s="1157"/>
      <c r="C5" s="1157"/>
      <c r="D5" s="1157"/>
      <c r="E5" s="1158"/>
      <c r="F5" s="1167"/>
      <c r="G5" s="1168"/>
      <c r="H5" s="1168"/>
      <c r="I5" s="1168"/>
      <c r="J5" s="1168"/>
      <c r="K5" s="1168"/>
      <c r="L5" s="1168"/>
      <c r="M5" s="1168"/>
      <c r="N5" s="1168"/>
      <c r="O5" s="1168"/>
      <c r="P5" s="1168"/>
      <c r="Q5" s="1168"/>
      <c r="R5" s="1168"/>
      <c r="S5" s="1168"/>
      <c r="T5" s="1168"/>
      <c r="U5" s="1169"/>
      <c r="V5" s="260" t="s">
        <v>8</v>
      </c>
    </row>
    <row r="6" spans="1:22">
      <c r="A6" s="121"/>
      <c r="B6" s="121"/>
      <c r="C6" s="121"/>
      <c r="D6" s="121"/>
      <c r="E6" s="121"/>
      <c r="F6" s="121"/>
      <c r="G6" s="121"/>
      <c r="H6" s="121"/>
      <c r="I6" s="121"/>
      <c r="J6" s="122"/>
      <c r="K6" s="122"/>
      <c r="L6" s="123"/>
      <c r="M6" s="123"/>
      <c r="N6" s="123"/>
      <c r="O6" s="123"/>
      <c r="P6" s="123"/>
      <c r="Q6" s="123"/>
      <c r="R6" s="123"/>
      <c r="S6" s="123"/>
      <c r="T6" s="123"/>
    </row>
    <row r="7" spans="1:22" ht="18.75">
      <c r="A7" s="1859" t="s">
        <v>393</v>
      </c>
      <c r="B7" s="1859"/>
      <c r="C7" s="1859"/>
      <c r="D7" s="1859"/>
      <c r="E7" s="1859"/>
      <c r="F7" s="993" t="s">
        <v>396</v>
      </c>
      <c r="G7" s="994"/>
      <c r="H7" s="994"/>
      <c r="I7" s="994"/>
      <c r="J7" s="994"/>
      <c r="K7" s="994"/>
      <c r="L7" s="994"/>
      <c r="M7" s="995"/>
      <c r="N7" s="123"/>
      <c r="O7" s="123"/>
      <c r="P7" s="123"/>
      <c r="Q7" s="123"/>
      <c r="R7" s="123"/>
      <c r="S7" s="123"/>
      <c r="T7" s="123"/>
    </row>
    <row r="8" spans="1:22" ht="18.75">
      <c r="A8" s="1859" t="s">
        <v>99</v>
      </c>
      <c r="B8" s="1859"/>
      <c r="C8" s="1859"/>
      <c r="D8" s="1859"/>
      <c r="E8" s="1859"/>
      <c r="F8" s="993">
        <v>2025</v>
      </c>
      <c r="G8" s="994"/>
      <c r="H8" s="994"/>
      <c r="I8" s="994"/>
      <c r="J8" s="994"/>
      <c r="K8" s="994"/>
      <c r="L8" s="994"/>
      <c r="M8" s="995"/>
      <c r="N8" s="123"/>
      <c r="O8" s="123"/>
      <c r="P8" s="123"/>
      <c r="Q8" s="123"/>
      <c r="R8" s="123"/>
      <c r="S8" s="123"/>
      <c r="T8" s="123"/>
    </row>
    <row r="9" spans="1:22" ht="18.75">
      <c r="A9" s="1859" t="s">
        <v>395</v>
      </c>
      <c r="B9" s="1859"/>
      <c r="C9" s="1859"/>
      <c r="D9" s="1859"/>
      <c r="E9" s="1859"/>
      <c r="F9" s="993" t="s">
        <v>718</v>
      </c>
      <c r="G9" s="994"/>
      <c r="H9" s="994"/>
      <c r="I9" s="994"/>
      <c r="J9" s="994"/>
      <c r="K9" s="994"/>
      <c r="L9" s="994"/>
      <c r="M9" s="995"/>
      <c r="N9" s="123"/>
      <c r="O9" s="123"/>
      <c r="P9" s="123"/>
      <c r="Q9" s="123"/>
      <c r="R9" s="123"/>
      <c r="S9" s="123"/>
      <c r="T9" s="123"/>
    </row>
    <row r="10" spans="1:22" ht="18.75">
      <c r="A10" s="1859" t="s">
        <v>394</v>
      </c>
      <c r="B10" s="1859"/>
      <c r="C10" s="1859"/>
      <c r="D10" s="1859"/>
      <c r="E10" s="1859"/>
      <c r="F10" s="993" t="s">
        <v>1151</v>
      </c>
      <c r="G10" s="994"/>
      <c r="H10" s="994"/>
      <c r="I10" s="994"/>
      <c r="J10" s="994"/>
      <c r="K10" s="994"/>
      <c r="L10" s="994"/>
      <c r="M10" s="995"/>
      <c r="N10" s="123"/>
      <c r="O10" s="123"/>
      <c r="P10" s="123"/>
      <c r="Q10" s="123"/>
      <c r="R10" s="123"/>
      <c r="S10" s="123"/>
      <c r="T10" s="123"/>
    </row>
    <row r="11" spans="1:22" ht="15.75" thickBot="1">
      <c r="A11" s="124"/>
      <c r="B11" s="124"/>
      <c r="C11" s="124"/>
      <c r="D11" s="124"/>
      <c r="E11" s="124"/>
      <c r="F11" s="1860"/>
      <c r="G11" s="1861"/>
      <c r="H11" s="1861"/>
      <c r="I11" s="1861"/>
      <c r="J11" s="1861"/>
      <c r="K11" s="1861"/>
      <c r="L11" s="1861"/>
      <c r="M11" s="1862"/>
      <c r="N11" s="123"/>
      <c r="O11" s="123"/>
      <c r="P11" s="123"/>
      <c r="Q11" s="123"/>
      <c r="R11" s="123"/>
      <c r="S11" s="123"/>
      <c r="T11" s="123"/>
    </row>
    <row r="12" spans="1:22" ht="32.25" thickBot="1">
      <c r="A12" s="1138" t="s">
        <v>9</v>
      </c>
      <c r="B12" s="1139"/>
      <c r="C12" s="1139"/>
      <c r="D12" s="1139"/>
      <c r="E12" s="1139"/>
      <c r="F12" s="1139"/>
      <c r="G12" s="1139"/>
      <c r="H12" s="1139"/>
      <c r="I12" s="1139"/>
      <c r="J12" s="1139"/>
      <c r="K12" s="1139"/>
      <c r="L12" s="1139"/>
      <c r="M12" s="1139"/>
      <c r="N12" s="1139"/>
      <c r="O12" s="1139"/>
      <c r="P12" s="1139"/>
      <c r="Q12" s="1139"/>
      <c r="R12" s="1139"/>
      <c r="S12" s="1139"/>
      <c r="T12" s="1139"/>
      <c r="U12" s="1139"/>
      <c r="V12" s="1140"/>
    </row>
    <row r="13" spans="1:22" ht="16.5" thickBot="1">
      <c r="A13" s="125"/>
      <c r="B13" s="126"/>
      <c r="C13" s="126"/>
      <c r="D13" s="126"/>
      <c r="E13" s="126"/>
      <c r="F13" s="126"/>
      <c r="G13" s="126"/>
      <c r="H13" s="126"/>
      <c r="I13" s="126"/>
      <c r="J13" s="126"/>
      <c r="K13" s="126"/>
      <c r="L13" s="126"/>
      <c r="M13" s="126"/>
      <c r="N13" s="126"/>
      <c r="O13" s="126"/>
      <c r="P13" s="126"/>
      <c r="Q13" s="256"/>
      <c r="R13" s="256"/>
      <c r="S13" s="256"/>
      <c r="T13" s="256"/>
      <c r="U13" s="256"/>
      <c r="V13" s="257"/>
    </row>
    <row r="14" spans="1:22" ht="27" thickBot="1">
      <c r="A14" s="1141" t="s">
        <v>16</v>
      </c>
      <c r="B14" s="1142"/>
      <c r="C14" s="1142"/>
      <c r="D14" s="1142"/>
      <c r="E14" s="1142"/>
      <c r="F14" s="1142"/>
      <c r="G14" s="1142"/>
      <c r="H14" s="1142"/>
      <c r="I14" s="1142"/>
      <c r="J14" s="1142"/>
      <c r="K14" s="1142"/>
      <c r="L14" s="1143"/>
      <c r="M14" s="1381" t="s">
        <v>1</v>
      </c>
      <c r="N14" s="1144"/>
      <c r="O14" s="1144"/>
      <c r="P14" s="1144"/>
      <c r="Q14" s="1144"/>
      <c r="R14" s="1144"/>
      <c r="S14" s="1144"/>
      <c r="T14" s="1144"/>
      <c r="U14" s="1144"/>
      <c r="V14" s="1145"/>
    </row>
    <row r="15" spans="1:22" ht="30.75" customHeight="1" thickBot="1">
      <c r="A15" s="1133" t="s">
        <v>27</v>
      </c>
      <c r="B15" s="1863" t="s">
        <v>400</v>
      </c>
      <c r="C15" s="1864"/>
      <c r="D15" s="1863" t="s">
        <v>399</v>
      </c>
      <c r="E15" s="1864"/>
      <c r="F15" s="1133" t="s">
        <v>26</v>
      </c>
      <c r="G15" s="1135" t="s">
        <v>19</v>
      </c>
      <c r="H15" s="1124" t="s">
        <v>11</v>
      </c>
      <c r="I15" s="1125"/>
      <c r="J15" s="1125"/>
      <c r="K15" s="1126"/>
      <c r="L15" s="1127" t="s">
        <v>20</v>
      </c>
      <c r="M15" s="1127" t="s">
        <v>21</v>
      </c>
      <c r="N15" s="1127" t="s">
        <v>2</v>
      </c>
      <c r="O15" s="1131" t="s">
        <v>22</v>
      </c>
      <c r="P15" s="1118" t="s">
        <v>3</v>
      </c>
      <c r="Q15" s="1119"/>
      <c r="R15" s="1120"/>
      <c r="S15" s="1110" t="s">
        <v>157</v>
      </c>
      <c r="T15" s="1146" t="s">
        <v>5</v>
      </c>
      <c r="U15" s="135" t="s">
        <v>29</v>
      </c>
      <c r="V15" s="1148" t="s">
        <v>0</v>
      </c>
    </row>
    <row r="16" spans="1:22" ht="27" customHeight="1" thickBot="1">
      <c r="A16" s="1134"/>
      <c r="B16" s="1865"/>
      <c r="C16" s="1866"/>
      <c r="D16" s="1865"/>
      <c r="E16" s="1866"/>
      <c r="F16" s="1134"/>
      <c r="G16" s="1136"/>
      <c r="H16" s="129" t="s">
        <v>12</v>
      </c>
      <c r="I16" s="129" t="s">
        <v>13</v>
      </c>
      <c r="J16" s="129" t="s">
        <v>14</v>
      </c>
      <c r="K16" s="129" t="s">
        <v>15</v>
      </c>
      <c r="L16" s="1128"/>
      <c r="M16" s="1128"/>
      <c r="N16" s="1128"/>
      <c r="O16" s="1132"/>
      <c r="P16" s="130" t="s">
        <v>30</v>
      </c>
      <c r="Q16" s="131" t="s">
        <v>28</v>
      </c>
      <c r="R16" s="132" t="s">
        <v>31</v>
      </c>
      <c r="S16" s="1111"/>
      <c r="T16" s="1147"/>
      <c r="U16" s="133"/>
      <c r="V16" s="1149"/>
    </row>
    <row r="17" spans="1:22" ht="15.75" customHeight="1" thickBot="1">
      <c r="A17" s="137"/>
      <c r="B17" s="1869"/>
      <c r="C17" s="1870"/>
      <c r="D17" s="1150"/>
      <c r="E17" s="1152"/>
      <c r="F17" s="137"/>
      <c r="G17" s="138"/>
      <c r="H17" s="138"/>
      <c r="I17" s="138"/>
      <c r="J17" s="138"/>
      <c r="K17" s="138"/>
      <c r="L17" s="138"/>
      <c r="M17" s="138"/>
      <c r="N17" s="147"/>
      <c r="O17" s="138"/>
      <c r="P17" s="167"/>
      <c r="Q17" s="167"/>
      <c r="R17" s="167"/>
      <c r="S17" s="138"/>
      <c r="T17" s="138"/>
      <c r="U17" s="138"/>
      <c r="V17" s="139"/>
    </row>
    <row r="18" spans="1:22" ht="57.75">
      <c r="A18" s="1223">
        <v>1</v>
      </c>
      <c r="B18" s="968" t="s">
        <v>1086</v>
      </c>
      <c r="C18" s="968"/>
      <c r="D18" s="968" t="s">
        <v>365</v>
      </c>
      <c r="E18" s="968"/>
      <c r="F18" s="968" t="s">
        <v>398</v>
      </c>
      <c r="G18" s="625" t="s">
        <v>366</v>
      </c>
      <c r="H18" s="483">
        <v>25</v>
      </c>
      <c r="I18" s="337">
        <v>3</v>
      </c>
      <c r="J18" s="340"/>
      <c r="K18" s="340"/>
      <c r="L18" s="315" t="s">
        <v>367</v>
      </c>
      <c r="M18" s="738">
        <v>14807494.029999999</v>
      </c>
      <c r="N18" s="737">
        <v>21517431.32</v>
      </c>
      <c r="O18" s="344">
        <v>31</v>
      </c>
      <c r="P18" s="344">
        <f>IF(O18&lt;1,O18-AVERAGE(H18:K18),O18-(SUM(H18:K18)))</f>
        <v>3</v>
      </c>
      <c r="Q18" s="345">
        <f>IF(O18&lt;1,(AVERAGE(H18:K18)/O18),SUM(H18:K18)/O18)</f>
        <v>0.90322580645161288</v>
      </c>
      <c r="R18" s="475" t="str">
        <f>IF(Q18&lt;=X$17,"T",IF(Q18&lt;$Y$17,"R",IF(Q18&gt;=$Y$17,"P")))</f>
        <v>P</v>
      </c>
      <c r="S18" s="739">
        <f>N18/M18</f>
        <v>1.4531446898716056</v>
      </c>
      <c r="T18" s="1867" t="s">
        <v>368</v>
      </c>
      <c r="U18" s="968" t="s">
        <v>369</v>
      </c>
      <c r="V18" s="1093" t="s">
        <v>370</v>
      </c>
    </row>
    <row r="19" spans="1:22" ht="42.75">
      <c r="A19" s="1224"/>
      <c r="B19" s="969"/>
      <c r="C19" s="969"/>
      <c r="D19" s="969"/>
      <c r="E19" s="969"/>
      <c r="F19" s="969"/>
      <c r="G19" s="627" t="s">
        <v>371</v>
      </c>
      <c r="H19" s="338">
        <v>3</v>
      </c>
      <c r="I19" s="341">
        <v>3</v>
      </c>
      <c r="J19" s="338"/>
      <c r="K19" s="338"/>
      <c r="L19" s="317" t="s">
        <v>372</v>
      </c>
      <c r="M19" s="628"/>
      <c r="N19" s="323"/>
      <c r="O19" s="319">
        <v>3</v>
      </c>
      <c r="P19" s="319">
        <f>IF(O19&lt;1,O19-AVERAGE(H19:K19),O19-(SUM(H19:K19)))</f>
        <v>-3</v>
      </c>
      <c r="Q19" s="320">
        <f>IF(O19&lt;1,(AVERAGE(H19:K19)/O19),SUM(H19:K19)/O19)</f>
        <v>2</v>
      </c>
      <c r="R19" s="477" t="str">
        <f t="shared" ref="R19:R29" si="0">IF(Q19&lt;=X$17,"T",IF(Q19&lt;$Y$17,"R",IF(Q19&gt;=$Y$17,"P")))</f>
        <v>P</v>
      </c>
      <c r="S19" s="740"/>
      <c r="T19" s="1868"/>
      <c r="U19" s="969"/>
      <c r="V19" s="1094"/>
    </row>
    <row r="20" spans="1:22" ht="57.75">
      <c r="A20" s="1224"/>
      <c r="B20" s="969"/>
      <c r="C20" s="969"/>
      <c r="D20" s="969"/>
      <c r="E20" s="969"/>
      <c r="F20" s="969"/>
      <c r="G20" s="627" t="s">
        <v>1083</v>
      </c>
      <c r="H20" s="629">
        <v>25</v>
      </c>
      <c r="I20" s="341">
        <v>42</v>
      </c>
      <c r="J20" s="338"/>
      <c r="K20" s="338"/>
      <c r="L20" s="317" t="s">
        <v>373</v>
      </c>
      <c r="M20" s="628"/>
      <c r="N20" s="323"/>
      <c r="O20" s="319">
        <v>31</v>
      </c>
      <c r="P20" s="319">
        <v>0</v>
      </c>
      <c r="Q20" s="320">
        <f t="shared" ref="Q20:Q28" si="1">IF(O20&lt;1,(AVERAGE(H20:K20)/O20),SUM(H20:K20)/O20)</f>
        <v>2.161290322580645</v>
      </c>
      <c r="R20" s="477" t="str">
        <f t="shared" si="0"/>
        <v>P</v>
      </c>
      <c r="S20" s="740"/>
      <c r="T20" s="1868"/>
      <c r="U20" s="969"/>
      <c r="V20" s="1094"/>
    </row>
    <row r="21" spans="1:22" ht="57">
      <c r="A21" s="1224"/>
      <c r="B21" s="969"/>
      <c r="C21" s="969"/>
      <c r="D21" s="969"/>
      <c r="E21" s="969"/>
      <c r="F21" s="969"/>
      <c r="G21" s="627" t="s">
        <v>374</v>
      </c>
      <c r="H21" s="499">
        <v>1</v>
      </c>
      <c r="I21" s="499">
        <v>1</v>
      </c>
      <c r="J21" s="499"/>
      <c r="K21" s="499"/>
      <c r="L21" s="317" t="s">
        <v>375</v>
      </c>
      <c r="M21" s="323"/>
      <c r="N21" s="323"/>
      <c r="O21" s="499">
        <v>1</v>
      </c>
      <c r="P21" s="630">
        <f t="shared" ref="P21:P29" si="2">IF(O21&lt;1,O21-AVERAGE(H21:K21),O21-(SUM(H21:K21)))</f>
        <v>-1</v>
      </c>
      <c r="Q21" s="320">
        <f t="shared" si="1"/>
        <v>2</v>
      </c>
      <c r="R21" s="477" t="str">
        <f t="shared" si="0"/>
        <v>P</v>
      </c>
      <c r="S21" s="740"/>
      <c r="T21" s="1868"/>
      <c r="U21" s="969"/>
      <c r="V21" s="1094"/>
    </row>
    <row r="22" spans="1:22" ht="29.25">
      <c r="A22" s="1224"/>
      <c r="B22" s="969"/>
      <c r="C22" s="969"/>
      <c r="D22" s="969"/>
      <c r="E22" s="969"/>
      <c r="F22" s="969"/>
      <c r="G22" s="631" t="s">
        <v>376</v>
      </c>
      <c r="H22" s="499">
        <v>1</v>
      </c>
      <c r="I22" s="499">
        <v>1</v>
      </c>
      <c r="J22" s="499"/>
      <c r="K22" s="499"/>
      <c r="L22" s="632" t="s">
        <v>377</v>
      </c>
      <c r="M22" s="633"/>
      <c r="N22" s="633"/>
      <c r="O22" s="499">
        <v>1</v>
      </c>
      <c r="P22" s="634">
        <f t="shared" si="2"/>
        <v>-1</v>
      </c>
      <c r="Q22" s="635">
        <f t="shared" si="1"/>
        <v>2</v>
      </c>
      <c r="R22" s="477" t="str">
        <f t="shared" si="0"/>
        <v>P</v>
      </c>
      <c r="S22" s="741"/>
      <c r="T22" s="1868" t="s">
        <v>378</v>
      </c>
      <c r="U22" s="969"/>
      <c r="V22" s="1094" t="s">
        <v>1085</v>
      </c>
    </row>
    <row r="23" spans="1:22" ht="57">
      <c r="A23" s="1224"/>
      <c r="B23" s="969"/>
      <c r="C23" s="969"/>
      <c r="D23" s="969"/>
      <c r="E23" s="969"/>
      <c r="F23" s="969"/>
      <c r="G23" s="627" t="s">
        <v>380</v>
      </c>
      <c r="H23" s="636">
        <v>3</v>
      </c>
      <c r="I23" s="341"/>
      <c r="J23" s="338"/>
      <c r="K23" s="338"/>
      <c r="L23" s="317" t="s">
        <v>381</v>
      </c>
      <c r="M23" s="323"/>
      <c r="N23" s="323"/>
      <c r="O23" s="319">
        <v>3</v>
      </c>
      <c r="P23" s="319">
        <f t="shared" si="2"/>
        <v>0</v>
      </c>
      <c r="Q23" s="635">
        <f t="shared" si="1"/>
        <v>1</v>
      </c>
      <c r="R23" s="477" t="str">
        <f t="shared" si="0"/>
        <v>P</v>
      </c>
      <c r="S23" s="740"/>
      <c r="T23" s="1868"/>
      <c r="U23" s="969"/>
      <c r="V23" s="1094"/>
    </row>
    <row r="24" spans="1:22" ht="43.5">
      <c r="A24" s="1224"/>
      <c r="B24" s="969"/>
      <c r="C24" s="969"/>
      <c r="D24" s="969"/>
      <c r="E24" s="969"/>
      <c r="F24" s="969"/>
      <c r="G24" s="627" t="s">
        <v>382</v>
      </c>
      <c r="H24" s="569">
        <v>1</v>
      </c>
      <c r="I24" s="499">
        <v>1</v>
      </c>
      <c r="J24" s="499"/>
      <c r="K24" s="499"/>
      <c r="L24" s="317" t="s">
        <v>383</v>
      </c>
      <c r="M24" s="323"/>
      <c r="N24" s="323"/>
      <c r="O24" s="499">
        <v>1</v>
      </c>
      <c r="P24" s="319">
        <f t="shared" si="2"/>
        <v>-1</v>
      </c>
      <c r="Q24" s="635">
        <f t="shared" si="1"/>
        <v>2</v>
      </c>
      <c r="R24" s="477" t="str">
        <f t="shared" si="0"/>
        <v>P</v>
      </c>
      <c r="S24" s="740"/>
      <c r="T24" s="1868"/>
      <c r="U24" s="969"/>
      <c r="V24" s="1094"/>
    </row>
    <row r="25" spans="1:22" ht="57">
      <c r="A25" s="1224"/>
      <c r="B25" s="969"/>
      <c r="C25" s="969"/>
      <c r="D25" s="969"/>
      <c r="E25" s="969"/>
      <c r="F25" s="969"/>
      <c r="G25" s="631" t="s">
        <v>384</v>
      </c>
      <c r="H25" s="569">
        <v>1</v>
      </c>
      <c r="I25" s="499">
        <v>1</v>
      </c>
      <c r="J25" s="499"/>
      <c r="K25" s="499"/>
      <c r="L25" s="317" t="s">
        <v>385</v>
      </c>
      <c r="M25" s="323"/>
      <c r="N25" s="323"/>
      <c r="O25" s="499">
        <v>1</v>
      </c>
      <c r="P25" s="319">
        <f t="shared" si="2"/>
        <v>-1</v>
      </c>
      <c r="Q25" s="635">
        <f t="shared" si="1"/>
        <v>2</v>
      </c>
      <c r="R25" s="477" t="str">
        <f t="shared" si="0"/>
        <v>P</v>
      </c>
      <c r="S25" s="740"/>
      <c r="T25" s="1868"/>
      <c r="U25" s="969"/>
      <c r="V25" s="1094"/>
    </row>
    <row r="26" spans="1:22" ht="71.25">
      <c r="A26" s="1224"/>
      <c r="B26" s="969"/>
      <c r="C26" s="969"/>
      <c r="D26" s="969"/>
      <c r="E26" s="969"/>
      <c r="F26" s="969"/>
      <c r="G26" s="627" t="s">
        <v>386</v>
      </c>
      <c r="H26" s="499">
        <v>1</v>
      </c>
      <c r="I26" s="499">
        <v>1</v>
      </c>
      <c r="J26" s="499"/>
      <c r="K26" s="499"/>
      <c r="L26" s="317" t="s">
        <v>387</v>
      </c>
      <c r="M26" s="633"/>
      <c r="N26" s="633"/>
      <c r="O26" s="499">
        <v>1</v>
      </c>
      <c r="P26" s="319">
        <f t="shared" si="2"/>
        <v>-1</v>
      </c>
      <c r="Q26" s="635">
        <f t="shared" si="1"/>
        <v>2</v>
      </c>
      <c r="R26" s="477" t="str">
        <f t="shared" si="0"/>
        <v>P</v>
      </c>
      <c r="S26" s="741"/>
      <c r="T26" s="1868"/>
      <c r="U26" s="969"/>
      <c r="V26" s="1094"/>
    </row>
    <row r="27" spans="1:22" ht="42.75">
      <c r="A27" s="1224"/>
      <c r="B27" s="969"/>
      <c r="C27" s="969"/>
      <c r="D27" s="969"/>
      <c r="E27" s="969"/>
      <c r="F27" s="969" t="s">
        <v>1084</v>
      </c>
      <c r="G27" s="627" t="s">
        <v>403</v>
      </c>
      <c r="H27" s="338">
        <v>3</v>
      </c>
      <c r="I27" s="341">
        <v>3</v>
      </c>
      <c r="J27" s="338"/>
      <c r="K27" s="338"/>
      <c r="L27" s="317" t="s">
        <v>388</v>
      </c>
      <c r="M27" s="323"/>
      <c r="N27" s="323"/>
      <c r="O27" s="319">
        <v>3</v>
      </c>
      <c r="P27" s="319">
        <f t="shared" si="2"/>
        <v>-3</v>
      </c>
      <c r="Q27" s="320">
        <f t="shared" si="1"/>
        <v>2</v>
      </c>
      <c r="R27" s="477" t="str">
        <f t="shared" si="0"/>
        <v>P</v>
      </c>
      <c r="S27" s="740"/>
      <c r="T27" s="1868" t="s">
        <v>389</v>
      </c>
      <c r="U27" s="969"/>
      <c r="V27" s="1094" t="s">
        <v>390</v>
      </c>
    </row>
    <row r="28" spans="1:22" ht="57">
      <c r="A28" s="1224"/>
      <c r="B28" s="969"/>
      <c r="C28" s="969"/>
      <c r="D28" s="969"/>
      <c r="E28" s="969"/>
      <c r="F28" s="969"/>
      <c r="G28" s="627" t="s">
        <v>401</v>
      </c>
      <c r="H28" s="499">
        <v>1</v>
      </c>
      <c r="I28" s="499">
        <v>1</v>
      </c>
      <c r="J28" s="499"/>
      <c r="K28" s="499"/>
      <c r="L28" s="317" t="s">
        <v>391</v>
      </c>
      <c r="M28" s="323"/>
      <c r="N28" s="323"/>
      <c r="O28" s="499">
        <v>1</v>
      </c>
      <c r="P28" s="630">
        <f t="shared" si="2"/>
        <v>-1</v>
      </c>
      <c r="Q28" s="320">
        <f t="shared" si="1"/>
        <v>2</v>
      </c>
      <c r="R28" s="477" t="str">
        <f t="shared" si="0"/>
        <v>P</v>
      </c>
      <c r="S28" s="740"/>
      <c r="T28" s="1868"/>
      <c r="U28" s="969"/>
      <c r="V28" s="1094"/>
    </row>
    <row r="29" spans="1:22" ht="42.75">
      <c r="A29" s="1224"/>
      <c r="B29" s="969"/>
      <c r="C29" s="969"/>
      <c r="D29" s="969"/>
      <c r="E29" s="969"/>
      <c r="F29" s="969"/>
      <c r="G29" s="627" t="s">
        <v>402</v>
      </c>
      <c r="H29" s="499">
        <v>1</v>
      </c>
      <c r="I29" s="499">
        <v>1</v>
      </c>
      <c r="J29" s="499"/>
      <c r="K29" s="499"/>
      <c r="L29" s="317" t="s">
        <v>392</v>
      </c>
      <c r="M29" s="323"/>
      <c r="N29" s="323"/>
      <c r="O29" s="499">
        <v>1</v>
      </c>
      <c r="P29" s="319">
        <f t="shared" si="2"/>
        <v>-1</v>
      </c>
      <c r="Q29" s="320">
        <f>IF(O29&lt;1,(AVERAGE(H29:K29)/O29),SUM(H29:K29)/O29)</f>
        <v>2</v>
      </c>
      <c r="R29" s="477" t="str">
        <f t="shared" si="0"/>
        <v>P</v>
      </c>
      <c r="S29" s="740"/>
      <c r="T29" s="1868"/>
      <c r="U29" s="969"/>
      <c r="V29" s="1094"/>
    </row>
    <row r="31" spans="1:22" ht="16.5">
      <c r="A31" s="51" t="s">
        <v>24</v>
      </c>
      <c r="B31" s="51"/>
      <c r="C31" s="51"/>
      <c r="D31" s="51"/>
      <c r="E31" s="37"/>
      <c r="F31" s="37"/>
      <c r="G31" s="37"/>
      <c r="H31" s="37"/>
      <c r="I31" s="37"/>
      <c r="J31" s="37"/>
      <c r="K31" s="37"/>
      <c r="L31" s="37"/>
      <c r="M31" s="37"/>
      <c r="N31" s="37"/>
      <c r="O31" s="37"/>
      <c r="P31" s="37"/>
      <c r="Q31" s="37"/>
      <c r="R31" s="37"/>
      <c r="S31" s="37"/>
      <c r="T31" s="37"/>
    </row>
    <row r="32" spans="1:22" ht="15.75">
      <c r="A32" s="1852"/>
      <c r="B32" s="1852"/>
      <c r="C32" s="1852"/>
      <c r="D32" s="1852"/>
      <c r="E32" s="1852"/>
      <c r="F32" s="1852"/>
      <c r="G32" s="1852"/>
      <c r="H32" s="1852"/>
      <c r="I32" s="1852"/>
      <c r="J32" s="1852"/>
      <c r="K32" s="1852"/>
      <c r="L32" s="1852"/>
      <c r="M32" s="1852"/>
      <c r="N32" s="1852"/>
      <c r="O32" s="1852"/>
      <c r="P32" s="1852"/>
      <c r="Q32" s="1852"/>
      <c r="R32" s="1852"/>
      <c r="S32" s="1852"/>
      <c r="T32" s="1852"/>
      <c r="U32" s="1852"/>
      <c r="V32" s="1852"/>
    </row>
    <row r="33" spans="1:22" ht="15.75">
      <c r="A33" s="1852"/>
      <c r="B33" s="1852"/>
      <c r="C33" s="1852"/>
      <c r="D33" s="1852"/>
      <c r="E33" s="1852"/>
      <c r="F33" s="1852"/>
      <c r="G33" s="1852"/>
      <c r="H33" s="1852"/>
      <c r="I33" s="1852"/>
      <c r="J33" s="1852"/>
      <c r="K33" s="1852"/>
      <c r="L33" s="1852"/>
      <c r="M33" s="1852"/>
      <c r="N33" s="1852"/>
      <c r="O33" s="1852"/>
      <c r="P33" s="1852"/>
      <c r="Q33" s="1852"/>
      <c r="R33" s="1852"/>
      <c r="S33" s="1852"/>
      <c r="T33" s="1852"/>
      <c r="U33" s="1852"/>
      <c r="V33" s="1852"/>
    </row>
    <row r="34" spans="1:22" ht="15.75">
      <c r="A34" s="1852"/>
      <c r="B34" s="1852"/>
      <c r="C34" s="1852"/>
      <c r="D34" s="1852"/>
      <c r="E34" s="1852"/>
      <c r="F34" s="1852"/>
      <c r="G34" s="1852"/>
      <c r="H34" s="1852"/>
      <c r="I34" s="1852"/>
      <c r="J34" s="1852"/>
      <c r="K34" s="1852"/>
      <c r="L34" s="1852"/>
      <c r="M34" s="1852"/>
      <c r="N34" s="1852"/>
      <c r="O34" s="1852"/>
      <c r="P34" s="1852"/>
      <c r="Q34" s="1852"/>
      <c r="R34" s="1852"/>
      <c r="S34" s="1852"/>
      <c r="T34" s="1852"/>
      <c r="U34" s="1852"/>
      <c r="V34" s="1852"/>
    </row>
    <row r="35" spans="1:22" ht="15.75">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row>
    <row r="36" spans="1:22" ht="15.75">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row>
    <row r="37" spans="1:22" ht="15.75">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row>
  </sheetData>
  <mergeCells count="49">
    <mergeCell ref="D17:E17"/>
    <mergeCell ref="B18:C29"/>
    <mergeCell ref="B17:C17"/>
    <mergeCell ref="D18:E29"/>
    <mergeCell ref="A18:A29"/>
    <mergeCell ref="F18:F26"/>
    <mergeCell ref="F27:F29"/>
    <mergeCell ref="D15:E16"/>
    <mergeCell ref="B15:C16"/>
    <mergeCell ref="V27:V29"/>
    <mergeCell ref="V15:V16"/>
    <mergeCell ref="T18:T21"/>
    <mergeCell ref="U18:U29"/>
    <mergeCell ref="V18:V21"/>
    <mergeCell ref="T22:T26"/>
    <mergeCell ref="V22:V26"/>
    <mergeCell ref="T27:T29"/>
    <mergeCell ref="M15:M16"/>
    <mergeCell ref="N15:N16"/>
    <mergeCell ref="O15:O16"/>
    <mergeCell ref="P15:R15"/>
    <mergeCell ref="T15:T16"/>
    <mergeCell ref="A10:E10"/>
    <mergeCell ref="F10:M10"/>
    <mergeCell ref="A14:L14"/>
    <mergeCell ref="A15:A16"/>
    <mergeCell ref="F15:F16"/>
    <mergeCell ref="G15:G16"/>
    <mergeCell ref="H15:K15"/>
    <mergeCell ref="L15:L16"/>
    <mergeCell ref="F11:M11"/>
    <mergeCell ref="A12:V12"/>
    <mergeCell ref="M14:V14"/>
    <mergeCell ref="A34:V34"/>
    <mergeCell ref="A35:V35"/>
    <mergeCell ref="A36:V36"/>
    <mergeCell ref="A37:V37"/>
    <mergeCell ref="A3:E5"/>
    <mergeCell ref="F3:U3"/>
    <mergeCell ref="F4:U5"/>
    <mergeCell ref="A32:V32"/>
    <mergeCell ref="A33:V33"/>
    <mergeCell ref="A7:E7"/>
    <mergeCell ref="F7:M7"/>
    <mergeCell ref="A8:E8"/>
    <mergeCell ref="F8:M8"/>
    <mergeCell ref="A9:E9"/>
    <mergeCell ref="F9:M9"/>
    <mergeCell ref="S15:S16"/>
  </mergeCells>
  <conditionalFormatting sqref="R18:R29">
    <cfRule type="containsText" dxfId="35" priority="422" stopIfTrue="1" operator="containsText" text="P">
      <formula>NOT(ISERROR(SEARCH("P",R18)))</formula>
    </cfRule>
    <cfRule type="containsText" dxfId="34" priority="423" stopIfTrue="1" operator="containsText" text="R">
      <formula>NOT(ISERROR(SEARCH("R",R18)))</formula>
    </cfRule>
    <cfRule type="containsText" dxfId="33" priority="424" operator="containsText" text="T">
      <formula>NOT(ISERROR(SEARCH("T",R18)))</formula>
    </cfRule>
    <cfRule type="iconSet" priority="425">
      <iconSet iconSet="3Symbols2">
        <cfvo type="percent" val="0"/>
        <cfvo type="percent" val="0.74"/>
        <cfvo type="percent" val="0.85"/>
      </iconSet>
    </cfRule>
  </conditionalFormatting>
  <pageMargins left="0.7" right="0.7" top="0.75" bottom="0.75" header="0.3" footer="0.3"/>
  <pageSetup scale="5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7"/>
  <sheetViews>
    <sheetView zoomScale="64" zoomScaleNormal="64" workbookViewId="0">
      <selection activeCell="H16" sqref="H16:H23"/>
    </sheetView>
  </sheetViews>
  <sheetFormatPr defaultColWidth="11.42578125" defaultRowHeight="15"/>
  <cols>
    <col min="1" max="1" width="6.85546875" customWidth="1"/>
    <col min="2" max="2" width="14.140625" customWidth="1"/>
    <col min="3" max="3" width="17" customWidth="1"/>
    <col min="4" max="4" width="41.85546875" customWidth="1"/>
    <col min="5" max="5" width="54.42578125" customWidth="1"/>
    <col min="6" max="6" width="6" customWidth="1"/>
    <col min="7" max="7" width="4.5703125" customWidth="1"/>
    <col min="8" max="8" width="4.7109375" customWidth="1"/>
    <col min="9" max="9" width="5.140625" customWidth="1"/>
    <col min="10" max="10" width="31.85546875" customWidth="1"/>
    <col min="11" max="11" width="16.42578125" customWidth="1"/>
    <col min="12" max="12" width="21.140625" customWidth="1"/>
    <col min="13" max="13" width="14.42578125" customWidth="1"/>
    <col min="14" max="14" width="12.140625" customWidth="1"/>
    <col min="15" max="15" width="11.42578125" customWidth="1"/>
    <col min="17" max="17" width="31.85546875" customWidth="1"/>
    <col min="18" max="18" width="34.28515625" customWidth="1"/>
    <col min="19" max="19" width="29" customWidth="1"/>
    <col min="20" max="20" width="41.42578125" customWidth="1"/>
  </cols>
  <sheetData>
    <row r="1" spans="1:20" ht="16.5" thickBot="1">
      <c r="A1" s="1150"/>
      <c r="B1" s="1151"/>
      <c r="C1" s="1151"/>
      <c r="D1" s="1151"/>
      <c r="E1" s="1152"/>
      <c r="F1" s="1908" t="s">
        <v>18</v>
      </c>
      <c r="G1" s="1909"/>
      <c r="H1" s="1909"/>
      <c r="I1" s="1909"/>
      <c r="J1" s="1909"/>
      <c r="K1" s="1909"/>
      <c r="L1" s="1909"/>
      <c r="M1" s="1910"/>
      <c r="N1" s="1162" t="s">
        <v>489</v>
      </c>
      <c r="O1" s="1163"/>
      <c r="P1" s="1163"/>
      <c r="Q1" s="1163"/>
      <c r="R1" s="1163"/>
      <c r="S1" s="1163"/>
      <c r="T1" s="1358"/>
    </row>
    <row r="2" spans="1:20" ht="16.5" thickBot="1">
      <c r="A2" s="1153"/>
      <c r="B2" s="1154"/>
      <c r="C2" s="1154"/>
      <c r="D2" s="1154"/>
      <c r="E2" s="1155"/>
      <c r="F2" s="1911" t="s">
        <v>17</v>
      </c>
      <c r="G2" s="1912"/>
      <c r="H2" s="1912"/>
      <c r="I2" s="1912"/>
      <c r="J2" s="1912"/>
      <c r="K2" s="1912"/>
      <c r="L2" s="1912"/>
      <c r="M2" s="1913"/>
      <c r="N2" s="1170" t="s">
        <v>361</v>
      </c>
      <c r="O2" s="1171"/>
      <c r="P2" s="1171"/>
      <c r="Q2" s="1171"/>
      <c r="R2" s="1171"/>
      <c r="S2" s="1171"/>
      <c r="T2" s="1365"/>
    </row>
    <row r="3" spans="1:20" ht="16.5" thickBot="1">
      <c r="A3" s="1156"/>
      <c r="B3" s="1157"/>
      <c r="C3" s="1157"/>
      <c r="D3" s="1157"/>
      <c r="E3" s="1158"/>
      <c r="F3" s="1362"/>
      <c r="G3" s="1363"/>
      <c r="H3" s="1363"/>
      <c r="I3" s="1363"/>
      <c r="J3" s="1363"/>
      <c r="K3" s="1363"/>
      <c r="L3" s="1363"/>
      <c r="M3" s="1364"/>
      <c r="N3" s="1172" t="s">
        <v>8</v>
      </c>
      <c r="O3" s="1173"/>
      <c r="P3" s="1173"/>
      <c r="Q3" s="1173"/>
      <c r="R3" s="1173"/>
      <c r="S3" s="1173"/>
      <c r="T3" s="1366"/>
    </row>
    <row r="4" spans="1:20">
      <c r="A4" s="121"/>
      <c r="B4" s="121"/>
      <c r="C4" s="121"/>
      <c r="D4" s="121"/>
      <c r="E4" s="121"/>
      <c r="F4" s="121"/>
      <c r="G4" s="121"/>
      <c r="H4" s="121"/>
      <c r="I4" s="121"/>
      <c r="J4" s="122"/>
      <c r="K4" s="122"/>
      <c r="L4" s="123"/>
      <c r="M4" s="123"/>
      <c r="N4" s="123"/>
      <c r="O4" s="123"/>
      <c r="P4" s="123"/>
      <c r="Q4" s="123"/>
      <c r="R4" s="123"/>
      <c r="S4" s="123"/>
      <c r="T4" s="123"/>
    </row>
    <row r="5" spans="1:20">
      <c r="A5" s="1137" t="s">
        <v>424</v>
      </c>
      <c r="B5" s="1137"/>
      <c r="C5" s="1137"/>
      <c r="D5" s="1137"/>
      <c r="E5" s="1137"/>
      <c r="F5" s="993" t="s">
        <v>425</v>
      </c>
      <c r="G5" s="994"/>
      <c r="H5" s="994"/>
      <c r="I5" s="994"/>
      <c r="J5" s="994"/>
      <c r="K5" s="994"/>
      <c r="L5" s="994"/>
      <c r="M5" s="995"/>
      <c r="N5" s="123"/>
      <c r="O5" s="123"/>
      <c r="P5" s="123"/>
      <c r="Q5" s="123"/>
      <c r="R5" s="123"/>
      <c r="S5" s="123"/>
      <c r="T5" s="123"/>
    </row>
    <row r="6" spans="1:20">
      <c r="A6" s="1137" t="s">
        <v>25</v>
      </c>
      <c r="B6" s="1137"/>
      <c r="C6" s="1137"/>
      <c r="D6" s="1137"/>
      <c r="E6" s="1137"/>
      <c r="F6" s="993">
        <v>2025</v>
      </c>
      <c r="G6" s="994"/>
      <c r="H6" s="994"/>
      <c r="I6" s="994"/>
      <c r="J6" s="994"/>
      <c r="K6" s="994"/>
      <c r="L6" s="994"/>
      <c r="M6" s="995"/>
      <c r="N6" s="123"/>
      <c r="O6" s="123"/>
      <c r="P6" s="123"/>
      <c r="Q6" s="123"/>
      <c r="R6" s="123"/>
      <c r="S6" s="123"/>
      <c r="T6" s="123"/>
    </row>
    <row r="7" spans="1:20">
      <c r="A7" s="1137" t="s">
        <v>6</v>
      </c>
      <c r="B7" s="1137"/>
      <c r="C7" s="1137"/>
      <c r="D7" s="1137"/>
      <c r="E7" s="1137"/>
      <c r="F7" s="993" t="s">
        <v>718</v>
      </c>
      <c r="G7" s="994"/>
      <c r="H7" s="994"/>
      <c r="I7" s="994"/>
      <c r="J7" s="994"/>
      <c r="K7" s="994"/>
      <c r="L7" s="994"/>
      <c r="M7" s="995"/>
      <c r="N7" s="123"/>
      <c r="O7" s="123"/>
      <c r="P7" s="123"/>
      <c r="Q7" s="123"/>
      <c r="R7" s="123"/>
      <c r="S7" s="123"/>
      <c r="T7" s="123"/>
    </row>
    <row r="8" spans="1:20">
      <c r="A8" s="1137" t="s">
        <v>7</v>
      </c>
      <c r="B8" s="1137"/>
      <c r="C8" s="1137"/>
      <c r="D8" s="1137"/>
      <c r="E8" s="1137"/>
      <c r="F8" s="993" t="s">
        <v>1151</v>
      </c>
      <c r="G8" s="994"/>
      <c r="H8" s="994"/>
      <c r="I8" s="994"/>
      <c r="J8" s="994"/>
      <c r="K8" s="994"/>
      <c r="L8" s="994"/>
      <c r="M8" s="995"/>
      <c r="N8" s="123"/>
      <c r="O8" s="123"/>
      <c r="P8" s="123"/>
      <c r="Q8" s="123"/>
      <c r="R8" s="123"/>
      <c r="S8" s="123"/>
      <c r="T8" s="123"/>
    </row>
    <row r="9" spans="1:20" ht="15.75" thickBot="1">
      <c r="A9" s="124"/>
      <c r="B9" s="124"/>
      <c r="C9" s="124"/>
      <c r="D9" s="124"/>
      <c r="E9" s="124"/>
      <c r="F9" s="124"/>
      <c r="G9" s="124"/>
      <c r="H9" s="124"/>
      <c r="I9" s="124"/>
      <c r="J9" s="122"/>
      <c r="K9" s="122"/>
      <c r="L9" s="122"/>
      <c r="M9" s="122"/>
      <c r="N9" s="123"/>
      <c r="O9" s="123"/>
      <c r="P9" s="123"/>
      <c r="Q9" s="123"/>
      <c r="R9" s="123"/>
      <c r="S9" s="123"/>
      <c r="T9" s="123"/>
    </row>
    <row r="10" spans="1:20" ht="32.25" thickBot="1">
      <c r="A10" s="1138" t="s">
        <v>9</v>
      </c>
      <c r="B10" s="1139"/>
      <c r="C10" s="1139"/>
      <c r="D10" s="1139"/>
      <c r="E10" s="1139"/>
      <c r="F10" s="1139"/>
      <c r="G10" s="1139"/>
      <c r="H10" s="1139"/>
      <c r="I10" s="1139"/>
      <c r="J10" s="1139"/>
      <c r="K10" s="1139"/>
      <c r="L10" s="1139"/>
      <c r="M10" s="1139"/>
      <c r="N10" s="1139"/>
      <c r="O10" s="1139"/>
      <c r="P10" s="1139"/>
      <c r="Q10" s="1139"/>
      <c r="R10" s="1139"/>
      <c r="S10" s="1139"/>
      <c r="T10" s="1140"/>
    </row>
    <row r="11" spans="1:20" ht="16.5" thickBot="1">
      <c r="A11" s="125"/>
      <c r="B11" s="126"/>
      <c r="C11" s="126"/>
      <c r="D11" s="126"/>
      <c r="E11" s="126"/>
      <c r="F11" s="126"/>
      <c r="G11" s="126"/>
      <c r="H11" s="126"/>
      <c r="I11" s="126"/>
      <c r="J11" s="126"/>
      <c r="K11" s="126"/>
      <c r="L11" s="126"/>
      <c r="M11" s="126"/>
      <c r="N11" s="126"/>
      <c r="O11" s="126"/>
      <c r="P11" s="126"/>
      <c r="Q11" s="126"/>
      <c r="R11" s="126"/>
      <c r="S11" s="126"/>
      <c r="T11" s="127"/>
    </row>
    <row r="12" spans="1:20" ht="27" thickBot="1">
      <c r="A12" s="1141" t="s">
        <v>16</v>
      </c>
      <c r="B12" s="1142"/>
      <c r="C12" s="1142"/>
      <c r="D12" s="1142"/>
      <c r="E12" s="1142"/>
      <c r="F12" s="1142"/>
      <c r="G12" s="1142"/>
      <c r="H12" s="1142"/>
      <c r="I12" s="1142"/>
      <c r="J12" s="1142"/>
      <c r="K12" s="1142"/>
      <c r="L12" s="1143"/>
      <c r="M12" s="1144" t="s">
        <v>1</v>
      </c>
      <c r="N12" s="1144"/>
      <c r="O12" s="1144"/>
      <c r="P12" s="1144"/>
      <c r="Q12" s="1144"/>
      <c r="R12" s="1144"/>
      <c r="S12" s="1144"/>
      <c r="T12" s="1145"/>
    </row>
    <row r="13" spans="1:20" ht="26.25" customHeight="1" thickBot="1">
      <c r="A13" s="1133" t="s">
        <v>27</v>
      </c>
      <c r="B13" s="1863" t="s">
        <v>400</v>
      </c>
      <c r="C13" s="1864" t="s">
        <v>399</v>
      </c>
      <c r="D13" s="1133" t="s">
        <v>26</v>
      </c>
      <c r="E13" s="1135" t="s">
        <v>19</v>
      </c>
      <c r="F13" s="1124" t="s">
        <v>11</v>
      </c>
      <c r="G13" s="1125"/>
      <c r="H13" s="1125"/>
      <c r="I13" s="1126"/>
      <c r="J13" s="1127" t="s">
        <v>20</v>
      </c>
      <c r="K13" s="1127" t="s">
        <v>21</v>
      </c>
      <c r="L13" s="1127" t="s">
        <v>2</v>
      </c>
      <c r="M13" s="1131" t="s">
        <v>22</v>
      </c>
      <c r="N13" s="1118" t="s">
        <v>3</v>
      </c>
      <c r="O13" s="1119"/>
      <c r="P13" s="1120"/>
      <c r="Q13" s="1110" t="s">
        <v>4</v>
      </c>
      <c r="R13" s="1146" t="s">
        <v>5</v>
      </c>
      <c r="S13" s="128" t="s">
        <v>29</v>
      </c>
      <c r="T13" s="1148" t="s">
        <v>0</v>
      </c>
    </row>
    <row r="14" spans="1:20" ht="30.75" customHeight="1" thickBot="1">
      <c r="A14" s="1134"/>
      <c r="B14" s="1865"/>
      <c r="C14" s="1866"/>
      <c r="D14" s="1134"/>
      <c r="E14" s="1136"/>
      <c r="F14" s="129" t="s">
        <v>12</v>
      </c>
      <c r="G14" s="129" t="s">
        <v>13</v>
      </c>
      <c r="H14" s="129" t="s">
        <v>14</v>
      </c>
      <c r="I14" s="129" t="s">
        <v>15</v>
      </c>
      <c r="J14" s="1128"/>
      <c r="K14" s="1128"/>
      <c r="L14" s="1128"/>
      <c r="M14" s="1132"/>
      <c r="N14" s="130" t="s">
        <v>30</v>
      </c>
      <c r="O14" s="131" t="s">
        <v>28</v>
      </c>
      <c r="P14" s="132" t="s">
        <v>31</v>
      </c>
      <c r="Q14" s="1111"/>
      <c r="R14" s="1147"/>
      <c r="S14" s="133"/>
      <c r="T14" s="1149"/>
    </row>
    <row r="15" spans="1:20" ht="16.5" customHeight="1" thickBot="1">
      <c r="A15" s="121"/>
      <c r="B15" s="121"/>
      <c r="C15" s="121"/>
      <c r="D15" s="121"/>
      <c r="E15" s="121"/>
      <c r="F15" s="121"/>
      <c r="G15" s="121"/>
      <c r="H15" s="121"/>
      <c r="I15" s="121"/>
      <c r="J15" s="121"/>
      <c r="K15" s="121"/>
      <c r="L15" s="148"/>
      <c r="M15" s="121"/>
      <c r="O15" s="809"/>
      <c r="Q15" s="121"/>
      <c r="R15" s="121"/>
      <c r="S15" s="121"/>
      <c r="T15" s="121"/>
    </row>
    <row r="16" spans="1:20" ht="45" customHeight="1">
      <c r="A16" s="1871">
        <v>1</v>
      </c>
      <c r="B16" s="1921" t="s">
        <v>480</v>
      </c>
      <c r="C16" s="1919" t="s">
        <v>344</v>
      </c>
      <c r="D16" s="1906" t="s">
        <v>426</v>
      </c>
      <c r="E16" s="799" t="s">
        <v>427</v>
      </c>
      <c r="F16" s="1907">
        <v>3</v>
      </c>
      <c r="G16" s="1907">
        <v>3</v>
      </c>
      <c r="H16" s="1907"/>
      <c r="I16" s="1907"/>
      <c r="J16" s="1928" t="s">
        <v>428</v>
      </c>
      <c r="K16" s="1929">
        <v>0</v>
      </c>
      <c r="L16" s="1929">
        <v>0</v>
      </c>
      <c r="M16" s="1877">
        <v>12</v>
      </c>
      <c r="N16" s="1900">
        <f>IF(M16&lt;1,M16-AVERAGE(F16:I16),M16-(SUM(F16:I16)))</f>
        <v>6</v>
      </c>
      <c r="O16" s="1901">
        <f>IF(M16&lt;1,(AVERAGE(F16:I16)/M16),SUM(F16:I16)/M16)</f>
        <v>0.5</v>
      </c>
      <c r="P16" s="1696" t="str">
        <f t="shared" ref="P16" si="0">IF(O16&lt;=V$17,"T",IF(O16&lt;$Y$17,"R",IF(O16&gt;=$Y$17,"P")))</f>
        <v>P</v>
      </c>
      <c r="Q16" s="1902">
        <v>0.25</v>
      </c>
      <c r="R16" s="1905" t="s">
        <v>429</v>
      </c>
      <c r="S16" s="1905" t="s">
        <v>430</v>
      </c>
      <c r="T16" s="1898" t="s">
        <v>431</v>
      </c>
    </row>
    <row r="17" spans="1:20" ht="48" customHeight="1">
      <c r="A17" s="1872"/>
      <c r="B17" s="1922"/>
      <c r="C17" s="1920"/>
      <c r="D17" s="1885"/>
      <c r="E17" s="801" t="s">
        <v>432</v>
      </c>
      <c r="F17" s="1873"/>
      <c r="G17" s="1873"/>
      <c r="H17" s="1873"/>
      <c r="I17" s="1873"/>
      <c r="J17" s="1874"/>
      <c r="K17" s="1875"/>
      <c r="L17" s="1875"/>
      <c r="M17" s="1878"/>
      <c r="N17" s="1880"/>
      <c r="O17" s="1881"/>
      <c r="P17" s="1688"/>
      <c r="Q17" s="1903"/>
      <c r="R17" s="1892"/>
      <c r="S17" s="1892"/>
      <c r="T17" s="1896"/>
    </row>
    <row r="18" spans="1:20" ht="31.5" customHeight="1">
      <c r="A18" s="1872"/>
      <c r="B18" s="1922"/>
      <c r="C18" s="1920"/>
      <c r="D18" s="1885"/>
      <c r="E18" s="801" t="s">
        <v>433</v>
      </c>
      <c r="F18" s="1873"/>
      <c r="G18" s="1873"/>
      <c r="H18" s="1873"/>
      <c r="I18" s="1873"/>
      <c r="J18" s="1874"/>
      <c r="K18" s="1875"/>
      <c r="L18" s="1875"/>
      <c r="M18" s="1878"/>
      <c r="N18" s="1880"/>
      <c r="O18" s="1881"/>
      <c r="P18" s="1688"/>
      <c r="Q18" s="1903"/>
      <c r="R18" s="1892"/>
      <c r="S18" s="1892"/>
      <c r="T18" s="1896"/>
    </row>
    <row r="19" spans="1:20" ht="32.25" customHeight="1">
      <c r="A19" s="1872"/>
      <c r="B19" s="1922"/>
      <c r="C19" s="1920"/>
      <c r="D19" s="1885"/>
      <c r="E19" s="801" t="s">
        <v>434</v>
      </c>
      <c r="F19" s="1873"/>
      <c r="G19" s="1873"/>
      <c r="H19" s="1873"/>
      <c r="I19" s="1873"/>
      <c r="J19" s="1874"/>
      <c r="K19" s="1875"/>
      <c r="L19" s="1875"/>
      <c r="M19" s="1878"/>
      <c r="N19" s="1880"/>
      <c r="O19" s="1881"/>
      <c r="P19" s="1688"/>
      <c r="Q19" s="1903"/>
      <c r="R19" s="1892"/>
      <c r="S19" s="1892"/>
      <c r="T19" s="1896"/>
    </row>
    <row r="20" spans="1:20" ht="32.25" customHeight="1">
      <c r="A20" s="1872"/>
      <c r="B20" s="1922"/>
      <c r="C20" s="1920"/>
      <c r="D20" s="1885"/>
      <c r="E20" s="801" t="s">
        <v>435</v>
      </c>
      <c r="F20" s="1873"/>
      <c r="G20" s="1873"/>
      <c r="H20" s="1873"/>
      <c r="I20" s="1873"/>
      <c r="J20" s="1874"/>
      <c r="K20" s="1875"/>
      <c r="L20" s="1875"/>
      <c r="M20" s="1878"/>
      <c r="N20" s="1880"/>
      <c r="O20" s="1881"/>
      <c r="P20" s="1688"/>
      <c r="Q20" s="1903"/>
      <c r="R20" s="1892"/>
      <c r="S20" s="1892"/>
      <c r="T20" s="1896"/>
    </row>
    <row r="21" spans="1:20" ht="59.25" customHeight="1">
      <c r="A21" s="1872"/>
      <c r="B21" s="1922"/>
      <c r="C21" s="1920"/>
      <c r="D21" s="1885"/>
      <c r="E21" s="801" t="s">
        <v>436</v>
      </c>
      <c r="F21" s="1873"/>
      <c r="G21" s="1873"/>
      <c r="H21" s="1873"/>
      <c r="I21" s="1873"/>
      <c r="J21" s="1874"/>
      <c r="K21" s="1875"/>
      <c r="L21" s="1875"/>
      <c r="M21" s="1878"/>
      <c r="N21" s="1880"/>
      <c r="O21" s="1881"/>
      <c r="P21" s="1688"/>
      <c r="Q21" s="1903"/>
      <c r="R21" s="1892"/>
      <c r="S21" s="1892"/>
      <c r="T21" s="1896"/>
    </row>
    <row r="22" spans="1:20" ht="35.25" customHeight="1">
      <c r="A22" s="1872"/>
      <c r="B22" s="1922"/>
      <c r="C22" s="1920"/>
      <c r="D22" s="1885"/>
      <c r="E22" s="801" t="s">
        <v>437</v>
      </c>
      <c r="F22" s="1873"/>
      <c r="G22" s="1873"/>
      <c r="H22" s="1873"/>
      <c r="I22" s="1873"/>
      <c r="J22" s="1874"/>
      <c r="K22" s="1875"/>
      <c r="L22" s="1875"/>
      <c r="M22" s="1878"/>
      <c r="N22" s="1880"/>
      <c r="O22" s="1881"/>
      <c r="P22" s="1688"/>
      <c r="Q22" s="1903"/>
      <c r="R22" s="1892"/>
      <c r="S22" s="1892"/>
      <c r="T22" s="1896"/>
    </row>
    <row r="23" spans="1:20" ht="25.5" customHeight="1">
      <c r="A23" s="1872"/>
      <c r="B23" s="1922"/>
      <c r="C23" s="1920"/>
      <c r="D23" s="1885"/>
      <c r="E23" s="801" t="s">
        <v>438</v>
      </c>
      <c r="F23" s="1873"/>
      <c r="G23" s="1873"/>
      <c r="H23" s="1873"/>
      <c r="I23" s="1873"/>
      <c r="J23" s="1874"/>
      <c r="K23" s="1875"/>
      <c r="L23" s="1875"/>
      <c r="M23" s="1887"/>
      <c r="N23" s="1880"/>
      <c r="O23" s="1881"/>
      <c r="P23" s="1688"/>
      <c r="Q23" s="1904"/>
      <c r="R23" s="1892"/>
      <c r="S23" s="1892"/>
      <c r="T23" s="1896"/>
    </row>
    <row r="24" spans="1:20" ht="24.75" customHeight="1">
      <c r="A24" s="1872"/>
      <c r="B24" s="1922"/>
      <c r="C24" s="1920"/>
      <c r="D24" s="1899" t="s">
        <v>439</v>
      </c>
      <c r="E24" s="801" t="s">
        <v>440</v>
      </c>
      <c r="F24" s="1873">
        <v>3</v>
      </c>
      <c r="G24" s="1873">
        <v>3</v>
      </c>
      <c r="H24" s="1873"/>
      <c r="I24" s="1873"/>
      <c r="J24" s="1874" t="s">
        <v>441</v>
      </c>
      <c r="K24" s="1875">
        <v>0</v>
      </c>
      <c r="L24" s="1875">
        <v>0</v>
      </c>
      <c r="M24" s="1877">
        <v>12</v>
      </c>
      <c r="N24" s="1880">
        <f>IF(M24&lt;1,M24-AVERAGE(F24:I24),M24-(SUM(F24:I24)))</f>
        <v>6</v>
      </c>
      <c r="O24" s="1881">
        <f>IF(M24&lt;1,(AVERAGE(F24:I24)/M24),SUM(F24:I24)/M24)</f>
        <v>0.5</v>
      </c>
      <c r="P24" s="1688" t="str">
        <f t="shared" ref="P24" si="1">IF(O24&lt;=V$17,"T",IF(O24&lt;$Y$17,"R",IF(O24&gt;=$Y$17,"P")))</f>
        <v>P</v>
      </c>
      <c r="Q24" s="1891">
        <v>0.25</v>
      </c>
      <c r="R24" s="1892" t="s">
        <v>442</v>
      </c>
      <c r="S24" s="1892" t="s">
        <v>443</v>
      </c>
      <c r="T24" s="1896" t="s">
        <v>444</v>
      </c>
    </row>
    <row r="25" spans="1:20" ht="62.25" customHeight="1">
      <c r="A25" s="1872"/>
      <c r="B25" s="1922"/>
      <c r="C25" s="1920"/>
      <c r="D25" s="1899"/>
      <c r="E25" s="801" t="s">
        <v>445</v>
      </c>
      <c r="F25" s="1873"/>
      <c r="G25" s="1873"/>
      <c r="H25" s="1873"/>
      <c r="I25" s="1873"/>
      <c r="J25" s="1874"/>
      <c r="K25" s="1875"/>
      <c r="L25" s="1875"/>
      <c r="M25" s="1878"/>
      <c r="N25" s="1880"/>
      <c r="O25" s="1881"/>
      <c r="P25" s="1688"/>
      <c r="Q25" s="1892"/>
      <c r="R25" s="1892"/>
      <c r="S25" s="1892"/>
      <c r="T25" s="1896"/>
    </row>
    <row r="26" spans="1:20" ht="36.75" customHeight="1">
      <c r="A26" s="1872"/>
      <c r="B26" s="1922"/>
      <c r="C26" s="1920"/>
      <c r="D26" s="1899"/>
      <c r="E26" s="801" t="s">
        <v>446</v>
      </c>
      <c r="F26" s="1873"/>
      <c r="G26" s="1873"/>
      <c r="H26" s="1873"/>
      <c r="I26" s="1873"/>
      <c r="J26" s="1874"/>
      <c r="K26" s="1875"/>
      <c r="L26" s="1875"/>
      <c r="M26" s="1878"/>
      <c r="N26" s="1880"/>
      <c r="O26" s="1881"/>
      <c r="P26" s="1688"/>
      <c r="Q26" s="1892"/>
      <c r="R26" s="1892"/>
      <c r="S26" s="1892"/>
      <c r="T26" s="1896"/>
    </row>
    <row r="27" spans="1:20" ht="48" customHeight="1">
      <c r="A27" s="1872"/>
      <c r="B27" s="1922"/>
      <c r="C27" s="1920"/>
      <c r="D27" s="1899"/>
      <c r="E27" s="801" t="s">
        <v>447</v>
      </c>
      <c r="F27" s="1873"/>
      <c r="G27" s="1873"/>
      <c r="H27" s="1873"/>
      <c r="I27" s="1873"/>
      <c r="J27" s="1874"/>
      <c r="K27" s="1875"/>
      <c r="L27" s="1875"/>
      <c r="M27" s="1878"/>
      <c r="N27" s="1880"/>
      <c r="O27" s="1881"/>
      <c r="P27" s="1688"/>
      <c r="Q27" s="1892"/>
      <c r="R27" s="1892"/>
      <c r="S27" s="1892"/>
      <c r="T27" s="1896"/>
    </row>
    <row r="28" spans="1:20" ht="49.5" customHeight="1">
      <c r="A28" s="1872"/>
      <c r="B28" s="1922"/>
      <c r="C28" s="1920"/>
      <c r="D28" s="1899"/>
      <c r="E28" s="801" t="s">
        <v>448</v>
      </c>
      <c r="F28" s="1873"/>
      <c r="G28" s="1873"/>
      <c r="H28" s="1873"/>
      <c r="I28" s="1873"/>
      <c r="J28" s="1874"/>
      <c r="K28" s="1875"/>
      <c r="L28" s="1875"/>
      <c r="M28" s="1878"/>
      <c r="N28" s="1880"/>
      <c r="O28" s="1881"/>
      <c r="P28" s="1688"/>
      <c r="Q28" s="1892"/>
      <c r="R28" s="1892"/>
      <c r="S28" s="1892"/>
      <c r="T28" s="1896"/>
    </row>
    <row r="29" spans="1:20" ht="51.75" customHeight="1">
      <c r="A29" s="1872"/>
      <c r="B29" s="1922"/>
      <c r="C29" s="1920"/>
      <c r="D29" s="1899"/>
      <c r="E29" s="801" t="s">
        <v>449</v>
      </c>
      <c r="F29" s="1873"/>
      <c r="G29" s="1873"/>
      <c r="H29" s="1873"/>
      <c r="I29" s="1873"/>
      <c r="J29" s="1874"/>
      <c r="K29" s="1875"/>
      <c r="L29" s="1875"/>
      <c r="M29" s="1887"/>
      <c r="N29" s="1880"/>
      <c r="O29" s="1881"/>
      <c r="P29" s="1688"/>
      <c r="Q29" s="1892"/>
      <c r="R29" s="1892"/>
      <c r="S29" s="1892"/>
      <c r="T29" s="1896"/>
    </row>
    <row r="30" spans="1:20" ht="32.25" customHeight="1">
      <c r="A30" s="1872"/>
      <c r="B30" s="1922"/>
      <c r="C30" s="1920"/>
      <c r="D30" s="1885" t="s">
        <v>450</v>
      </c>
      <c r="E30" s="801" t="s">
        <v>451</v>
      </c>
      <c r="F30" s="1873">
        <v>1.5</v>
      </c>
      <c r="G30" s="1873">
        <v>1.5</v>
      </c>
      <c r="H30" s="1873"/>
      <c r="I30" s="1873"/>
      <c r="J30" s="1874" t="s">
        <v>452</v>
      </c>
      <c r="K30" s="1875">
        <v>0</v>
      </c>
      <c r="L30" s="1875">
        <v>0</v>
      </c>
      <c r="M30" s="1877">
        <v>6</v>
      </c>
      <c r="N30" s="1880">
        <f>IF(M30&lt;1,M30-AVERAGE(F30:I30),M30-(SUM(F30:I30)))</f>
        <v>3</v>
      </c>
      <c r="O30" s="1881">
        <f>IF(M30&lt;1,(AVERAGE(F30:I30)/M30),SUM(F30:I30)/M30)</f>
        <v>0.5</v>
      </c>
      <c r="P30" s="1688" t="str">
        <f t="shared" ref="P30" si="2">IF(O30&lt;=V$17,"T",IF(O30&lt;$Y$17,"R",IF(O30&gt;=$Y$17,"P")))</f>
        <v>P</v>
      </c>
      <c r="Q30" s="1891">
        <v>0.25</v>
      </c>
      <c r="R30" s="1892" t="s">
        <v>453</v>
      </c>
      <c r="S30" s="1892" t="s">
        <v>454</v>
      </c>
      <c r="T30" s="1896" t="s">
        <v>455</v>
      </c>
    </row>
    <row r="31" spans="1:20" ht="29.25" customHeight="1">
      <c r="A31" s="1872"/>
      <c r="B31" s="1922"/>
      <c r="C31" s="1920"/>
      <c r="D31" s="1885"/>
      <c r="E31" s="801" t="s">
        <v>456</v>
      </c>
      <c r="F31" s="1873"/>
      <c r="G31" s="1873"/>
      <c r="H31" s="1873"/>
      <c r="I31" s="1873"/>
      <c r="J31" s="1874"/>
      <c r="K31" s="1875"/>
      <c r="L31" s="1875"/>
      <c r="M31" s="1878"/>
      <c r="N31" s="1880"/>
      <c r="O31" s="1881"/>
      <c r="P31" s="1688"/>
      <c r="Q31" s="1892"/>
      <c r="R31" s="1892"/>
      <c r="S31" s="1892"/>
      <c r="T31" s="1896"/>
    </row>
    <row r="32" spans="1:20" ht="28.5" customHeight="1">
      <c r="A32" s="1872"/>
      <c r="B32" s="1922"/>
      <c r="C32" s="1920"/>
      <c r="D32" s="1885"/>
      <c r="E32" s="801" t="s">
        <v>457</v>
      </c>
      <c r="F32" s="1873"/>
      <c r="G32" s="1873"/>
      <c r="H32" s="1873"/>
      <c r="I32" s="1873"/>
      <c r="J32" s="1874"/>
      <c r="K32" s="1875"/>
      <c r="L32" s="1875"/>
      <c r="M32" s="1878"/>
      <c r="N32" s="1880"/>
      <c r="O32" s="1881"/>
      <c r="P32" s="1688"/>
      <c r="Q32" s="1892"/>
      <c r="R32" s="1892"/>
      <c r="S32" s="1892"/>
      <c r="T32" s="1896"/>
    </row>
    <row r="33" spans="1:20" ht="43.5" customHeight="1">
      <c r="A33" s="1872"/>
      <c r="B33" s="1922"/>
      <c r="C33" s="1920"/>
      <c r="D33" s="1885"/>
      <c r="E33" s="801" t="s">
        <v>458</v>
      </c>
      <c r="F33" s="1873"/>
      <c r="G33" s="1873"/>
      <c r="H33" s="1873"/>
      <c r="I33" s="1873"/>
      <c r="J33" s="1874"/>
      <c r="K33" s="1875"/>
      <c r="L33" s="1875"/>
      <c r="M33" s="1878"/>
      <c r="N33" s="1880"/>
      <c r="O33" s="1881"/>
      <c r="P33" s="1688"/>
      <c r="Q33" s="1892"/>
      <c r="R33" s="1892"/>
      <c r="S33" s="1892"/>
      <c r="T33" s="1896"/>
    </row>
    <row r="34" spans="1:20" ht="29.25" customHeight="1">
      <c r="A34" s="1872"/>
      <c r="B34" s="1922"/>
      <c r="C34" s="1920"/>
      <c r="D34" s="1885" t="s">
        <v>459</v>
      </c>
      <c r="E34" s="801" t="s">
        <v>460</v>
      </c>
      <c r="F34" s="1873">
        <v>3</v>
      </c>
      <c r="G34" s="1897">
        <v>3</v>
      </c>
      <c r="H34" s="1873"/>
      <c r="I34" s="1873"/>
      <c r="J34" s="1874" t="s">
        <v>461</v>
      </c>
      <c r="K34" s="1875">
        <v>0</v>
      </c>
      <c r="L34" s="1876">
        <v>0</v>
      </c>
      <c r="M34" s="1824">
        <v>12</v>
      </c>
      <c r="N34" s="1893">
        <f>IF(M34&lt;1,M34-AVERAGE(F34:I34),M34-(SUM(F34:I34)))</f>
        <v>6</v>
      </c>
      <c r="O34" s="1881">
        <f>IF(M34&lt;1,(AVERAGE(F34:I34)/M34),SUM(F34:I34)/M34)</f>
        <v>0.5</v>
      </c>
      <c r="P34" s="1888" t="str">
        <f t="shared" ref="P34" si="3">IF(O34&lt;=V$17,"T",IF(O34&lt;$Y$17,"R",IF(O34&gt;=$Y$17,"P")))</f>
        <v>P</v>
      </c>
      <c r="Q34" s="1882">
        <v>0.25</v>
      </c>
      <c r="R34" s="1884" t="s">
        <v>462</v>
      </c>
      <c r="S34" s="1884" t="s">
        <v>463</v>
      </c>
      <c r="T34" s="1879" t="s">
        <v>464</v>
      </c>
    </row>
    <row r="35" spans="1:20" ht="34.5" customHeight="1">
      <c r="A35" s="1872"/>
      <c r="B35" s="1922"/>
      <c r="C35" s="1920"/>
      <c r="D35" s="1885"/>
      <c r="E35" s="801" t="s">
        <v>465</v>
      </c>
      <c r="F35" s="1873"/>
      <c r="G35" s="1897"/>
      <c r="H35" s="1873"/>
      <c r="I35" s="1873"/>
      <c r="J35" s="1874"/>
      <c r="K35" s="1875"/>
      <c r="L35" s="1876"/>
      <c r="M35" s="1824"/>
      <c r="N35" s="1894"/>
      <c r="O35" s="1881"/>
      <c r="P35" s="1889"/>
      <c r="Q35" s="1883"/>
      <c r="R35" s="1884"/>
      <c r="S35" s="1884"/>
      <c r="T35" s="1879"/>
    </row>
    <row r="36" spans="1:20" ht="25.5" customHeight="1">
      <c r="A36" s="1872"/>
      <c r="B36" s="1922"/>
      <c r="C36" s="1920"/>
      <c r="D36" s="1885"/>
      <c r="E36" s="801" t="s">
        <v>466</v>
      </c>
      <c r="F36" s="1873"/>
      <c r="G36" s="1897"/>
      <c r="H36" s="1873"/>
      <c r="I36" s="1873"/>
      <c r="J36" s="1874"/>
      <c r="K36" s="1875"/>
      <c r="L36" s="1876"/>
      <c r="M36" s="1824"/>
      <c r="N36" s="1894"/>
      <c r="O36" s="1881"/>
      <c r="P36" s="1889"/>
      <c r="Q36" s="1883"/>
      <c r="R36" s="1884"/>
      <c r="S36" s="1884"/>
      <c r="T36" s="1879"/>
    </row>
    <row r="37" spans="1:20" ht="22.5" customHeight="1">
      <c r="A37" s="1872"/>
      <c r="B37" s="1922"/>
      <c r="C37" s="1920"/>
      <c r="D37" s="1885"/>
      <c r="E37" s="801" t="s">
        <v>467</v>
      </c>
      <c r="F37" s="1873"/>
      <c r="G37" s="1897"/>
      <c r="H37" s="1873"/>
      <c r="I37" s="1873"/>
      <c r="J37" s="1874"/>
      <c r="K37" s="1875"/>
      <c r="L37" s="1876"/>
      <c r="M37" s="1824"/>
      <c r="N37" s="1894"/>
      <c r="O37" s="1881"/>
      <c r="P37" s="1889"/>
      <c r="Q37" s="1883"/>
      <c r="R37" s="1884"/>
      <c r="S37" s="1884"/>
      <c r="T37" s="1879"/>
    </row>
    <row r="38" spans="1:20" ht="35.25" customHeight="1">
      <c r="A38" s="1872"/>
      <c r="B38" s="1922"/>
      <c r="C38" s="1920"/>
      <c r="D38" s="1885"/>
      <c r="E38" s="801" t="s">
        <v>468</v>
      </c>
      <c r="F38" s="1873"/>
      <c r="G38" s="1897"/>
      <c r="H38" s="1873"/>
      <c r="I38" s="1873"/>
      <c r="J38" s="1874"/>
      <c r="K38" s="1875"/>
      <c r="L38" s="1876"/>
      <c r="M38" s="1824"/>
      <c r="N38" s="1894"/>
      <c r="O38" s="1881"/>
      <c r="P38" s="1889"/>
      <c r="Q38" s="1883"/>
      <c r="R38" s="1884"/>
      <c r="S38" s="1884"/>
      <c r="T38" s="1879"/>
    </row>
    <row r="39" spans="1:20" ht="33" customHeight="1">
      <c r="A39" s="1872"/>
      <c r="B39" s="1922"/>
      <c r="C39" s="1920"/>
      <c r="D39" s="1885"/>
      <c r="E39" s="801" t="s">
        <v>469</v>
      </c>
      <c r="F39" s="1873"/>
      <c r="G39" s="1897"/>
      <c r="H39" s="1873"/>
      <c r="I39" s="1873"/>
      <c r="J39" s="1874"/>
      <c r="K39" s="1875"/>
      <c r="L39" s="1876"/>
      <c r="M39" s="1824"/>
      <c r="N39" s="1895"/>
      <c r="O39" s="1881"/>
      <c r="P39" s="1890"/>
      <c r="Q39" s="1883"/>
      <c r="R39" s="1884"/>
      <c r="S39" s="1884"/>
      <c r="T39" s="1879"/>
    </row>
    <row r="40" spans="1:20" ht="27.75" customHeight="1">
      <c r="A40" s="1872"/>
      <c r="B40" s="1922"/>
      <c r="C40" s="1920"/>
      <c r="D40" s="800" t="s">
        <v>1170</v>
      </c>
      <c r="E40" s="801" t="s">
        <v>1171</v>
      </c>
      <c r="F40" s="802">
        <v>0.5</v>
      </c>
      <c r="G40" s="802">
        <v>0.5</v>
      </c>
      <c r="H40" s="802"/>
      <c r="I40" s="802"/>
      <c r="J40" s="806" t="s">
        <v>1172</v>
      </c>
      <c r="K40" s="803">
        <v>0</v>
      </c>
      <c r="L40" s="805">
        <v>0</v>
      </c>
      <c r="M40" s="804">
        <v>4</v>
      </c>
      <c r="N40" s="810">
        <f t="shared" ref="N40:N41" si="4">IF(M40&lt;1,M40-AVERAGE(F40:I40),M40-(SUM(F40:I40)))</f>
        <v>3</v>
      </c>
      <c r="O40" s="811">
        <f>IF(M40&lt;1,(AVERAGE(F40:I40)/M40),SUM(F40:I40)/M40)</f>
        <v>0.25</v>
      </c>
      <c r="P40" s="82" t="str">
        <f t="shared" ref="P40:P43" si="5">IF(O40&lt;=V$17,"T",IF(O40&lt;$Y$17,"R",IF(O40&gt;=$Y$17,"P")))</f>
        <v>P</v>
      </c>
      <c r="Q40" s="812">
        <v>0.25</v>
      </c>
      <c r="R40" s="813" t="s">
        <v>1178</v>
      </c>
      <c r="S40" s="813" t="s">
        <v>1179</v>
      </c>
      <c r="T40" s="814" t="s">
        <v>1180</v>
      </c>
    </row>
    <row r="41" spans="1:20" ht="15.75" customHeight="1">
      <c r="A41" s="1872"/>
      <c r="B41" s="1922"/>
      <c r="C41" s="1920"/>
      <c r="D41" s="1885" t="s">
        <v>470</v>
      </c>
      <c r="E41" s="1886" t="s">
        <v>471</v>
      </c>
      <c r="F41" s="1873">
        <v>3</v>
      </c>
      <c r="G41" s="1873">
        <v>3</v>
      </c>
      <c r="H41" s="1873"/>
      <c r="I41" s="1873"/>
      <c r="J41" s="1874" t="s">
        <v>472</v>
      </c>
      <c r="K41" s="1875">
        <v>0</v>
      </c>
      <c r="L41" s="1876">
        <v>0</v>
      </c>
      <c r="M41" s="1877">
        <v>12</v>
      </c>
      <c r="N41" s="1880">
        <f t="shared" si="4"/>
        <v>6</v>
      </c>
      <c r="O41" s="1881">
        <f t="shared" ref="O41" si="6">IF(M41&lt;1,(AVERAGE(F41:I41)/M41),SUM(F41:I41)/M41)</f>
        <v>0.5</v>
      </c>
      <c r="P41" s="1688" t="str">
        <f t="shared" si="5"/>
        <v>P</v>
      </c>
      <c r="Q41" s="1882">
        <v>0</v>
      </c>
      <c r="R41" s="1884" t="s">
        <v>91</v>
      </c>
      <c r="S41" s="1884" t="s">
        <v>473</v>
      </c>
      <c r="T41" s="1879" t="s">
        <v>474</v>
      </c>
    </row>
    <row r="42" spans="1:20" ht="15" customHeight="1">
      <c r="A42" s="1872"/>
      <c r="B42" s="1922"/>
      <c r="C42" s="1920"/>
      <c r="D42" s="1885"/>
      <c r="E42" s="1886"/>
      <c r="F42" s="1873"/>
      <c r="G42" s="1873"/>
      <c r="H42" s="1873"/>
      <c r="I42" s="1873"/>
      <c r="J42" s="1874"/>
      <c r="K42" s="1875"/>
      <c r="L42" s="1876"/>
      <c r="M42" s="1887"/>
      <c r="N42" s="1880"/>
      <c r="O42" s="1881"/>
      <c r="P42" s="1688"/>
      <c r="Q42" s="1883"/>
      <c r="R42" s="1884"/>
      <c r="S42" s="1884"/>
      <c r="T42" s="1879"/>
    </row>
    <row r="43" spans="1:20" ht="42" customHeight="1">
      <c r="A43" s="1872"/>
      <c r="B43" s="1922"/>
      <c r="C43" s="1920"/>
      <c r="D43" s="1885" t="s">
        <v>475</v>
      </c>
      <c r="E43" s="1886" t="s">
        <v>476</v>
      </c>
      <c r="F43" s="1873">
        <v>3</v>
      </c>
      <c r="G43" s="1873">
        <v>3</v>
      </c>
      <c r="H43" s="1873"/>
      <c r="I43" s="1873"/>
      <c r="J43" s="1874" t="s">
        <v>1173</v>
      </c>
      <c r="K43" s="1875">
        <v>0</v>
      </c>
      <c r="L43" s="1876">
        <v>0</v>
      </c>
      <c r="M43" s="1877">
        <v>12</v>
      </c>
      <c r="N43" s="1880">
        <f t="shared" ref="N43" si="7">IF(M43&lt;1,M43-AVERAGE(F43:I43),M43-(SUM(F43:I43)))</f>
        <v>6</v>
      </c>
      <c r="O43" s="1881">
        <f>IF(M43&lt;1,(AVERAGE(F43:I43)/M43),SUM(F43:I43)/M43)</f>
        <v>0.5</v>
      </c>
      <c r="P43" s="1688" t="str">
        <f t="shared" si="5"/>
        <v>P</v>
      </c>
      <c r="Q43" s="1882">
        <v>0</v>
      </c>
      <c r="R43" s="1884" t="s">
        <v>477</v>
      </c>
      <c r="S43" s="1884" t="s">
        <v>478</v>
      </c>
      <c r="T43" s="1879" t="s">
        <v>479</v>
      </c>
    </row>
    <row r="44" spans="1:20" ht="39" customHeight="1">
      <c r="A44" s="1872"/>
      <c r="B44" s="1922"/>
      <c r="C44" s="1920"/>
      <c r="D44" s="1885"/>
      <c r="E44" s="1886"/>
      <c r="F44" s="1873"/>
      <c r="G44" s="1873"/>
      <c r="H44" s="1873"/>
      <c r="I44" s="1873"/>
      <c r="J44" s="1874"/>
      <c r="K44" s="1875"/>
      <c r="L44" s="1876"/>
      <c r="M44" s="1878"/>
      <c r="N44" s="1880"/>
      <c r="O44" s="1881"/>
      <c r="P44" s="1688"/>
      <c r="Q44" s="1882"/>
      <c r="R44" s="1884"/>
      <c r="S44" s="1884"/>
      <c r="T44" s="1879"/>
    </row>
    <row r="45" spans="1:20" ht="15" customHeight="1">
      <c r="A45" s="1872"/>
      <c r="B45" s="1922"/>
      <c r="C45" s="1920"/>
      <c r="D45" s="1885"/>
      <c r="E45" s="807" t="s">
        <v>547</v>
      </c>
      <c r="F45" s="1873"/>
      <c r="G45" s="1873"/>
      <c r="H45" s="1873"/>
      <c r="I45" s="1873"/>
      <c r="J45" s="1874"/>
      <c r="K45" s="1875"/>
      <c r="L45" s="1876"/>
      <c r="M45" s="1878"/>
      <c r="N45" s="1880"/>
      <c r="O45" s="1881"/>
      <c r="P45" s="1688"/>
      <c r="Q45" s="1883"/>
      <c r="R45" s="1884"/>
      <c r="S45" s="1884"/>
      <c r="T45" s="1879"/>
    </row>
    <row r="46" spans="1:20">
      <c r="A46" s="1872"/>
      <c r="B46" s="1922"/>
      <c r="C46" s="1920"/>
      <c r="D46" s="1885" t="s">
        <v>1174</v>
      </c>
      <c r="E46" s="807" t="s">
        <v>1175</v>
      </c>
      <c r="F46" s="1873">
        <v>0</v>
      </c>
      <c r="G46" s="1873">
        <v>1</v>
      </c>
      <c r="H46" s="1873"/>
      <c r="I46" s="1873"/>
      <c r="J46" s="1874" t="s">
        <v>1176</v>
      </c>
      <c r="K46" s="1875">
        <v>0</v>
      </c>
      <c r="L46" s="1876">
        <v>0</v>
      </c>
      <c r="M46" s="1824">
        <v>2</v>
      </c>
      <c r="N46" s="1880">
        <f>IF(M46&lt;1,M46-AVERAGE(F47:I47),M46-(SUM(F47:I47)))</f>
        <v>2</v>
      </c>
      <c r="O46" s="1881">
        <f>IF(M46&lt;1,(AVERAGE(F46:I46)/M46),SUM(F46:I46)/M46)</f>
        <v>0.5</v>
      </c>
      <c r="P46" s="1688" t="str">
        <f t="shared" ref="P46" si="8">IF(O46&lt;=V$17,"T",IF(O46&lt;$Y$17,"R",IF(O46&gt;=$Y$17,"P")))</f>
        <v>P</v>
      </c>
      <c r="Q46" s="1882">
        <v>0</v>
      </c>
      <c r="R46" s="1884" t="s">
        <v>1181</v>
      </c>
      <c r="S46" s="1884" t="s">
        <v>1182</v>
      </c>
      <c r="T46" s="1879" t="s">
        <v>1183</v>
      </c>
    </row>
    <row r="47" spans="1:20" ht="15.75" thickBot="1">
      <c r="A47" s="1872"/>
      <c r="B47" s="1922"/>
      <c r="C47" s="1920"/>
      <c r="D47" s="1923"/>
      <c r="E47" s="808" t="s">
        <v>1177</v>
      </c>
      <c r="F47" s="1924"/>
      <c r="G47" s="1924"/>
      <c r="H47" s="1924"/>
      <c r="I47" s="1924"/>
      <c r="J47" s="1925"/>
      <c r="K47" s="1926"/>
      <c r="L47" s="1927"/>
      <c r="M47" s="1824"/>
      <c r="N47" s="1914"/>
      <c r="O47" s="1915"/>
      <c r="P47" s="1805"/>
      <c r="Q47" s="1916"/>
      <c r="R47" s="1917"/>
      <c r="S47" s="1917"/>
      <c r="T47" s="1918"/>
    </row>
  </sheetData>
  <mergeCells count="148">
    <mergeCell ref="N46:N47"/>
    <mergeCell ref="O46:O47"/>
    <mergeCell ref="P46:P47"/>
    <mergeCell ref="Q46:Q47"/>
    <mergeCell ref="R46:R47"/>
    <mergeCell ref="S46:S47"/>
    <mergeCell ref="T46:T47"/>
    <mergeCell ref="C16:C47"/>
    <mergeCell ref="B16:B47"/>
    <mergeCell ref="D46:D47"/>
    <mergeCell ref="F46:F47"/>
    <mergeCell ref="G46:G47"/>
    <mergeCell ref="H46:H47"/>
    <mergeCell ref="I46:I47"/>
    <mergeCell ref="J46:J47"/>
    <mergeCell ref="K46:K47"/>
    <mergeCell ref="L46:L47"/>
    <mergeCell ref="M46:M47"/>
    <mergeCell ref="I16:I23"/>
    <mergeCell ref="J16:J23"/>
    <mergeCell ref="K16:K23"/>
    <mergeCell ref="L16:L23"/>
    <mergeCell ref="L24:L29"/>
    <mergeCell ref="S16:S23"/>
    <mergeCell ref="A5:E5"/>
    <mergeCell ref="F5:M5"/>
    <mergeCell ref="A6:E6"/>
    <mergeCell ref="F6:M6"/>
    <mergeCell ref="A7:E7"/>
    <mergeCell ref="F7:M7"/>
    <mergeCell ref="A1:E3"/>
    <mergeCell ref="F1:M1"/>
    <mergeCell ref="N1:T1"/>
    <mergeCell ref="F2:M3"/>
    <mergeCell ref="N2:T2"/>
    <mergeCell ref="N3:T3"/>
    <mergeCell ref="A8:E8"/>
    <mergeCell ref="F8:M8"/>
    <mergeCell ref="A10:T10"/>
    <mergeCell ref="A12:L12"/>
    <mergeCell ref="M12:T12"/>
    <mergeCell ref="A13:A14"/>
    <mergeCell ref="D13:D14"/>
    <mergeCell ref="E13:E14"/>
    <mergeCell ref="F13:I13"/>
    <mergeCell ref="J13:J14"/>
    <mergeCell ref="T13:T14"/>
    <mergeCell ref="K13:K14"/>
    <mergeCell ref="L13:L14"/>
    <mergeCell ref="M13:M14"/>
    <mergeCell ref="N13:P13"/>
    <mergeCell ref="Q13:Q14"/>
    <mergeCell ref="R13:R14"/>
    <mergeCell ref="B13:B14"/>
    <mergeCell ref="C13:C14"/>
    <mergeCell ref="T16:T23"/>
    <mergeCell ref="D24:D29"/>
    <mergeCell ref="F24:F29"/>
    <mergeCell ref="G24:G29"/>
    <mergeCell ref="H24:H29"/>
    <mergeCell ref="I24:I29"/>
    <mergeCell ref="J24:J29"/>
    <mergeCell ref="K24:K29"/>
    <mergeCell ref="M16:M23"/>
    <mergeCell ref="N16:N23"/>
    <mergeCell ref="O16:O23"/>
    <mergeCell ref="P16:P23"/>
    <mergeCell ref="Q16:Q23"/>
    <mergeCell ref="R16:R23"/>
    <mergeCell ref="R24:R29"/>
    <mergeCell ref="S24:S29"/>
    <mergeCell ref="T24:T29"/>
    <mergeCell ref="N24:N29"/>
    <mergeCell ref="D16:D23"/>
    <mergeCell ref="F16:F23"/>
    <mergeCell ref="G16:G23"/>
    <mergeCell ref="H16:H23"/>
    <mergeCell ref="T34:T39"/>
    <mergeCell ref="N34:N39"/>
    <mergeCell ref="O34:O39"/>
    <mergeCell ref="D30:D33"/>
    <mergeCell ref="F30:F33"/>
    <mergeCell ref="G30:G33"/>
    <mergeCell ref="H30:H33"/>
    <mergeCell ref="I30:I33"/>
    <mergeCell ref="J30:J33"/>
    <mergeCell ref="J34:J39"/>
    <mergeCell ref="K34:K39"/>
    <mergeCell ref="L34:L39"/>
    <mergeCell ref="M34:M39"/>
    <mergeCell ref="Q30:Q33"/>
    <mergeCell ref="R30:R33"/>
    <mergeCell ref="S30:S33"/>
    <mergeCell ref="T30:T33"/>
    <mergeCell ref="D34:D39"/>
    <mergeCell ref="F34:F39"/>
    <mergeCell ref="G34:G39"/>
    <mergeCell ref="H34:H39"/>
    <mergeCell ref="K30:K33"/>
    <mergeCell ref="L30:L33"/>
    <mergeCell ref="M30:M33"/>
    <mergeCell ref="N30:N33"/>
    <mergeCell ref="O30:O33"/>
    <mergeCell ref="P30:P33"/>
    <mergeCell ref="P34:P39"/>
    <mergeCell ref="Q34:Q39"/>
    <mergeCell ref="O24:O29"/>
    <mergeCell ref="P24:P29"/>
    <mergeCell ref="Q24:Q29"/>
    <mergeCell ref="M24:M29"/>
    <mergeCell ref="S34:S39"/>
    <mergeCell ref="I34:I39"/>
    <mergeCell ref="H41:H42"/>
    <mergeCell ref="I41:I42"/>
    <mergeCell ref="J41:J42"/>
    <mergeCell ref="K41:K42"/>
    <mergeCell ref="L41:L42"/>
    <mergeCell ref="M41:M42"/>
    <mergeCell ref="N41:N42"/>
    <mergeCell ref="O41:O42"/>
    <mergeCell ref="P41:P42"/>
    <mergeCell ref="Q41:Q42"/>
    <mergeCell ref="R41:R42"/>
    <mergeCell ref="S41:S42"/>
    <mergeCell ref="A16:A47"/>
    <mergeCell ref="I43:I45"/>
    <mergeCell ref="J43:J45"/>
    <mergeCell ref="K43:K45"/>
    <mergeCell ref="L43:L45"/>
    <mergeCell ref="M43:M45"/>
    <mergeCell ref="T41:T42"/>
    <mergeCell ref="N43:N45"/>
    <mergeCell ref="O43:O45"/>
    <mergeCell ref="P43:P45"/>
    <mergeCell ref="Q43:Q45"/>
    <mergeCell ref="R43:R45"/>
    <mergeCell ref="S43:S45"/>
    <mergeCell ref="T43:T45"/>
    <mergeCell ref="D41:D42"/>
    <mergeCell ref="E41:E42"/>
    <mergeCell ref="F41:F42"/>
    <mergeCell ref="G41:G42"/>
    <mergeCell ref="D43:D45"/>
    <mergeCell ref="E43:E44"/>
    <mergeCell ref="F43:F45"/>
    <mergeCell ref="G43:G45"/>
    <mergeCell ref="H43:H45"/>
    <mergeCell ref="R34:R39"/>
  </mergeCells>
  <conditionalFormatting sqref="P16">
    <cfRule type="containsText" dxfId="32" priority="26" stopIfTrue="1" operator="containsText" text="P">
      <formula>NOT(ISERROR(SEARCH("P",P16)))</formula>
    </cfRule>
    <cfRule type="containsText" dxfId="31" priority="27" stopIfTrue="1" operator="containsText" text="R">
      <formula>NOT(ISERROR(SEARCH("R",P16)))</formula>
    </cfRule>
    <cfRule type="containsText" dxfId="30" priority="28" operator="containsText" text="T">
      <formula>NOT(ISERROR(SEARCH("T",P16)))</formula>
    </cfRule>
    <cfRule type="iconSet" priority="29">
      <iconSet iconSet="3Symbols2">
        <cfvo type="percent" val="0"/>
        <cfvo type="percent" val="0.74"/>
        <cfvo type="percent" val="0.85"/>
      </iconSet>
    </cfRule>
  </conditionalFormatting>
  <conditionalFormatting sqref="P24">
    <cfRule type="containsText" dxfId="29" priority="22" stopIfTrue="1" operator="containsText" text="P">
      <formula>NOT(ISERROR(SEARCH("P",P24)))</formula>
    </cfRule>
    <cfRule type="containsText" dxfId="28" priority="23" stopIfTrue="1" operator="containsText" text="R">
      <formula>NOT(ISERROR(SEARCH("R",P24)))</formula>
    </cfRule>
    <cfRule type="containsText" dxfId="27" priority="24" operator="containsText" text="T">
      <formula>NOT(ISERROR(SEARCH("T",P24)))</formula>
    </cfRule>
    <cfRule type="iconSet" priority="25">
      <iconSet iconSet="3Symbols2">
        <cfvo type="percent" val="0"/>
        <cfvo type="percent" val="0.74"/>
        <cfvo type="percent" val="0.85"/>
      </iconSet>
    </cfRule>
  </conditionalFormatting>
  <conditionalFormatting sqref="P30">
    <cfRule type="containsText" dxfId="26" priority="18" stopIfTrue="1" operator="containsText" text="P">
      <formula>NOT(ISERROR(SEARCH("P",P30)))</formula>
    </cfRule>
    <cfRule type="containsText" dxfId="25" priority="19" stopIfTrue="1" operator="containsText" text="R">
      <formula>NOT(ISERROR(SEARCH("R",P30)))</formula>
    </cfRule>
    <cfRule type="containsText" dxfId="24" priority="20" operator="containsText" text="T">
      <formula>NOT(ISERROR(SEARCH("T",P30)))</formula>
    </cfRule>
    <cfRule type="iconSet" priority="21">
      <iconSet iconSet="3Symbols2">
        <cfvo type="percent" val="0"/>
        <cfvo type="percent" val="0.74"/>
        <cfvo type="percent" val="0.85"/>
      </iconSet>
    </cfRule>
  </conditionalFormatting>
  <conditionalFormatting sqref="P34">
    <cfRule type="containsText" dxfId="23" priority="5" stopIfTrue="1" operator="containsText" text="P">
      <formula>NOT(ISERROR(SEARCH("P",P34)))</formula>
    </cfRule>
    <cfRule type="containsText" dxfId="22" priority="6" stopIfTrue="1" operator="containsText" text="R">
      <formula>NOT(ISERROR(SEARCH("R",P34)))</formula>
    </cfRule>
    <cfRule type="containsText" dxfId="21" priority="7" operator="containsText" text="T">
      <formula>NOT(ISERROR(SEARCH("T",P34)))</formula>
    </cfRule>
    <cfRule type="iconSet" priority="8">
      <iconSet iconSet="3Symbols2">
        <cfvo type="percent" val="0"/>
        <cfvo type="percent" val="0.74"/>
        <cfvo type="percent" val="0.85"/>
      </iconSet>
    </cfRule>
  </conditionalFormatting>
  <conditionalFormatting sqref="P40">
    <cfRule type="iconSet" priority="17">
      <iconSet iconSet="3Symbols2">
        <cfvo type="percent" val="0"/>
        <cfvo type="percent" val="0.74"/>
        <cfvo type="percent" val="0.85"/>
      </iconSet>
    </cfRule>
  </conditionalFormatting>
  <conditionalFormatting sqref="P40:P41">
    <cfRule type="containsText" dxfId="20" priority="9" stopIfTrue="1" operator="containsText" text="P">
      <formula>NOT(ISERROR(SEARCH("P",P40)))</formula>
    </cfRule>
    <cfRule type="containsText" dxfId="19" priority="10" stopIfTrue="1" operator="containsText" text="R">
      <formula>NOT(ISERROR(SEARCH("R",P40)))</formula>
    </cfRule>
    <cfRule type="containsText" dxfId="18" priority="11" operator="containsText" text="T">
      <formula>NOT(ISERROR(SEARCH("T",P40)))</formula>
    </cfRule>
  </conditionalFormatting>
  <conditionalFormatting sqref="P41">
    <cfRule type="iconSet" priority="12">
      <iconSet iconSet="3Symbols2">
        <cfvo type="percent" val="0"/>
        <cfvo type="percent" val="0.74"/>
        <cfvo type="percent" val="0.85"/>
      </iconSet>
    </cfRule>
  </conditionalFormatting>
  <conditionalFormatting sqref="P43">
    <cfRule type="containsText" dxfId="17" priority="13" stopIfTrue="1" operator="containsText" text="P">
      <formula>NOT(ISERROR(SEARCH("P",P43)))</formula>
    </cfRule>
    <cfRule type="containsText" dxfId="16" priority="14" stopIfTrue="1" operator="containsText" text="R">
      <formula>NOT(ISERROR(SEARCH("R",P43)))</formula>
    </cfRule>
    <cfRule type="containsText" dxfId="15" priority="15" operator="containsText" text="T">
      <formula>NOT(ISERROR(SEARCH("T",P43)))</formula>
    </cfRule>
    <cfRule type="iconSet" priority="16">
      <iconSet iconSet="3Symbols2">
        <cfvo type="percent" val="0"/>
        <cfvo type="percent" val="0.74"/>
        <cfvo type="percent" val="0.85"/>
      </iconSet>
    </cfRule>
  </conditionalFormatting>
  <conditionalFormatting sqref="P46">
    <cfRule type="containsText" dxfId="14" priority="1" stopIfTrue="1" operator="containsText" text="P">
      <formula>NOT(ISERROR(SEARCH("P",P46)))</formula>
    </cfRule>
    <cfRule type="containsText" dxfId="13" priority="2" stopIfTrue="1" operator="containsText" text="R">
      <formula>NOT(ISERROR(SEARCH("R",P46)))</formula>
    </cfRule>
    <cfRule type="containsText" dxfId="12" priority="3" operator="containsText" text="T">
      <formula>NOT(ISERROR(SEARCH("T",P46)))</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5"/>
  <sheetViews>
    <sheetView topLeftCell="A22" workbookViewId="0">
      <selection activeCell="K26" sqref="K26"/>
    </sheetView>
  </sheetViews>
  <sheetFormatPr defaultColWidth="11.42578125" defaultRowHeight="15"/>
  <cols>
    <col min="1" max="1" width="6.85546875" customWidth="1"/>
    <col min="4" max="4" width="29.85546875" style="782" customWidth="1"/>
    <col min="5" max="5" width="67.7109375" customWidth="1"/>
    <col min="6" max="6" width="11" customWidth="1"/>
    <col min="7" max="7" width="6.5703125" customWidth="1"/>
    <col min="8" max="8" width="7.42578125" customWidth="1"/>
    <col min="9" max="9" width="5.85546875" customWidth="1"/>
    <col min="10" max="10" width="26.85546875" customWidth="1"/>
    <col min="11" max="11" width="18" customWidth="1"/>
    <col min="12" max="12" width="14.140625" customWidth="1"/>
    <col min="17" max="17" width="16.7109375" customWidth="1"/>
    <col min="18" max="18" width="19.42578125" customWidth="1"/>
    <col min="19" max="19" width="18" customWidth="1"/>
    <col min="20" max="20" width="16.85546875" customWidth="1"/>
  </cols>
  <sheetData>
    <row r="1" spans="1:20" ht="16.5" thickBot="1">
      <c r="A1" s="1150"/>
      <c r="B1" s="1151"/>
      <c r="C1" s="1151"/>
      <c r="D1" s="1151"/>
      <c r="E1" s="1152"/>
      <c r="F1" s="1908" t="s">
        <v>18</v>
      </c>
      <c r="G1" s="1909"/>
      <c r="H1" s="1909"/>
      <c r="I1" s="1909"/>
      <c r="J1" s="1909"/>
      <c r="K1" s="1909"/>
      <c r="L1" s="1909"/>
      <c r="M1" s="1910"/>
      <c r="N1" s="1162" t="s">
        <v>489</v>
      </c>
      <c r="O1" s="1163"/>
      <c r="P1" s="1163"/>
      <c r="Q1" s="1163"/>
      <c r="R1" s="1163"/>
      <c r="S1" s="1163"/>
      <c r="T1" s="1358"/>
    </row>
    <row r="2" spans="1:20" ht="16.5" thickBot="1">
      <c r="A2" s="1153"/>
      <c r="B2" s="1154"/>
      <c r="C2" s="1154"/>
      <c r="D2" s="1154"/>
      <c r="E2" s="1155"/>
      <c r="F2" s="1911" t="s">
        <v>17</v>
      </c>
      <c r="G2" s="1912"/>
      <c r="H2" s="1912"/>
      <c r="I2" s="1912"/>
      <c r="J2" s="1912"/>
      <c r="K2" s="1912"/>
      <c r="L2" s="1912"/>
      <c r="M2" s="1913"/>
      <c r="N2" s="1170" t="s">
        <v>23</v>
      </c>
      <c r="O2" s="1171"/>
      <c r="P2" s="1171"/>
      <c r="Q2" s="1171"/>
      <c r="R2" s="1171"/>
      <c r="S2" s="1171"/>
      <c r="T2" s="1365"/>
    </row>
    <row r="3" spans="1:20" ht="38.25" customHeight="1" thickBot="1">
      <c r="A3" s="1156"/>
      <c r="B3" s="1157"/>
      <c r="C3" s="1157"/>
      <c r="D3" s="1157"/>
      <c r="E3" s="1158"/>
      <c r="F3" s="1362"/>
      <c r="G3" s="1363"/>
      <c r="H3" s="1363"/>
      <c r="I3" s="1363"/>
      <c r="J3" s="1363"/>
      <c r="K3" s="1363"/>
      <c r="L3" s="1363"/>
      <c r="M3" s="1364"/>
      <c r="N3" s="1172" t="s">
        <v>8</v>
      </c>
      <c r="O3" s="1173"/>
      <c r="P3" s="1173"/>
      <c r="Q3" s="1173"/>
      <c r="R3" s="1173"/>
      <c r="S3" s="1173"/>
      <c r="T3" s="1366"/>
    </row>
    <row r="4" spans="1:20">
      <c r="A4" s="121"/>
      <c r="B4" s="121"/>
      <c r="C4" s="121"/>
      <c r="D4" s="778"/>
      <c r="E4" s="121"/>
      <c r="F4" s="121"/>
      <c r="G4" s="121"/>
      <c r="H4" s="121"/>
      <c r="I4" s="121"/>
      <c r="J4" s="122"/>
      <c r="K4" s="122"/>
      <c r="L4" s="123"/>
      <c r="M4" s="123"/>
      <c r="N4" s="123"/>
      <c r="O4" s="123"/>
      <c r="P4" s="123"/>
      <c r="Q4" s="123"/>
      <c r="R4" s="123"/>
      <c r="S4" s="123"/>
      <c r="T4" s="123"/>
    </row>
    <row r="5" spans="1:20">
      <c r="A5" s="1137" t="s">
        <v>10</v>
      </c>
      <c r="B5" s="1137"/>
      <c r="C5" s="1137"/>
      <c r="D5" s="1137"/>
      <c r="E5" s="1137"/>
      <c r="F5" s="993" t="s">
        <v>486</v>
      </c>
      <c r="G5" s="994"/>
      <c r="H5" s="994"/>
      <c r="I5" s="994"/>
      <c r="J5" s="994"/>
      <c r="K5" s="994"/>
      <c r="L5" s="994"/>
      <c r="M5" s="995"/>
      <c r="N5" s="123"/>
      <c r="O5" s="123"/>
      <c r="P5" s="123"/>
      <c r="Q5" s="123"/>
      <c r="R5" s="123"/>
      <c r="S5" s="123"/>
      <c r="T5" s="123"/>
    </row>
    <row r="6" spans="1:20">
      <c r="A6" s="1137" t="s">
        <v>25</v>
      </c>
      <c r="B6" s="1137"/>
      <c r="C6" s="1137"/>
      <c r="D6" s="1137"/>
      <c r="E6" s="1137"/>
      <c r="F6" s="993">
        <v>2025</v>
      </c>
      <c r="G6" s="994"/>
      <c r="H6" s="994"/>
      <c r="I6" s="994"/>
      <c r="J6" s="994"/>
      <c r="K6" s="994"/>
      <c r="L6" s="994"/>
      <c r="M6" s="995"/>
      <c r="N6" s="123"/>
      <c r="O6" s="123"/>
      <c r="P6" s="123"/>
      <c r="Q6" s="123"/>
      <c r="R6" s="123"/>
      <c r="S6" s="123"/>
      <c r="T6" s="123"/>
    </row>
    <row r="7" spans="1:20">
      <c r="A7" s="1137" t="s">
        <v>6</v>
      </c>
      <c r="B7" s="1137"/>
      <c r="C7" s="1137"/>
      <c r="D7" s="1137"/>
      <c r="E7" s="1137"/>
      <c r="F7" s="993" t="s">
        <v>718</v>
      </c>
      <c r="G7" s="994"/>
      <c r="H7" s="994"/>
      <c r="I7" s="994"/>
      <c r="J7" s="994"/>
      <c r="K7" s="994"/>
      <c r="L7" s="994"/>
      <c r="M7" s="995"/>
      <c r="N7" s="123"/>
      <c r="O7" s="123"/>
      <c r="P7" s="123"/>
      <c r="Q7" s="123"/>
      <c r="R7" s="123"/>
      <c r="S7" s="123"/>
      <c r="T7" s="123"/>
    </row>
    <row r="8" spans="1:20">
      <c r="A8" s="1137" t="s">
        <v>7</v>
      </c>
      <c r="B8" s="1137"/>
      <c r="C8" s="1137"/>
      <c r="D8" s="1137"/>
      <c r="E8" s="1137"/>
      <c r="F8" s="993" t="s">
        <v>1151</v>
      </c>
      <c r="G8" s="994"/>
      <c r="H8" s="994"/>
      <c r="I8" s="994"/>
      <c r="J8" s="994"/>
      <c r="K8" s="994"/>
      <c r="L8" s="994"/>
      <c r="M8" s="995"/>
      <c r="N8" s="123"/>
      <c r="O8" s="123"/>
      <c r="P8" s="123"/>
      <c r="Q8" s="123"/>
      <c r="R8" s="123"/>
      <c r="S8" s="123"/>
      <c r="T8" s="123"/>
    </row>
    <row r="9" spans="1:20" ht="15.75" thickBot="1">
      <c r="A9" s="124"/>
      <c r="B9" s="124"/>
      <c r="C9" s="124"/>
      <c r="D9" s="779"/>
      <c r="E9" s="124"/>
      <c r="F9" s="124"/>
      <c r="G9" s="124"/>
      <c r="H9" s="124"/>
      <c r="I9" s="124"/>
      <c r="J9" s="122"/>
      <c r="K9" s="122"/>
      <c r="L9" s="122"/>
      <c r="M9" s="122"/>
      <c r="N9" s="123"/>
      <c r="O9" s="123"/>
      <c r="P9" s="123"/>
      <c r="Q9" s="123"/>
      <c r="R9" s="123"/>
      <c r="S9" s="123"/>
      <c r="T9" s="123"/>
    </row>
    <row r="10" spans="1:20" ht="32.25" thickBot="1">
      <c r="A10" s="1138" t="s">
        <v>9</v>
      </c>
      <c r="B10" s="1139"/>
      <c r="C10" s="1139"/>
      <c r="D10" s="1139"/>
      <c r="E10" s="1139"/>
      <c r="F10" s="1139"/>
      <c r="G10" s="1139"/>
      <c r="H10" s="1139"/>
      <c r="I10" s="1139"/>
      <c r="J10" s="1139"/>
      <c r="K10" s="1139"/>
      <c r="L10" s="1139"/>
      <c r="M10" s="1139"/>
      <c r="N10" s="1139"/>
      <c r="O10" s="1139"/>
      <c r="P10" s="1139"/>
      <c r="Q10" s="1139"/>
      <c r="R10" s="1139"/>
      <c r="S10" s="1139"/>
      <c r="T10" s="1140"/>
    </row>
    <row r="11" spans="1:20" ht="16.5" thickBot="1">
      <c r="A11" s="125"/>
      <c r="B11" s="126"/>
      <c r="C11" s="126"/>
      <c r="D11" s="780"/>
      <c r="E11" s="126"/>
      <c r="F11" s="126"/>
      <c r="G11" s="126"/>
      <c r="H11" s="126"/>
      <c r="I11" s="126"/>
      <c r="J11" s="126"/>
      <c r="K11" s="126"/>
      <c r="L11" s="126"/>
      <c r="M11" s="126"/>
      <c r="N11" s="126"/>
      <c r="O11" s="126"/>
      <c r="P11" s="126"/>
      <c r="Q11" s="126"/>
      <c r="R11" s="126"/>
      <c r="S11" s="126"/>
      <c r="T11" s="127"/>
    </row>
    <row r="12" spans="1:20" ht="27" thickBot="1">
      <c r="A12" s="1945" t="s">
        <v>16</v>
      </c>
      <c r="B12" s="1946"/>
      <c r="C12" s="1946"/>
      <c r="D12" s="1142"/>
      <c r="E12" s="1142"/>
      <c r="F12" s="1142"/>
      <c r="G12" s="1142"/>
      <c r="H12" s="1142"/>
      <c r="I12" s="1142"/>
      <c r="J12" s="1142"/>
      <c r="K12" s="1142"/>
      <c r="L12" s="1143"/>
      <c r="M12" s="1144" t="s">
        <v>1</v>
      </c>
      <c r="N12" s="1144"/>
      <c r="O12" s="1144"/>
      <c r="P12" s="1144"/>
      <c r="Q12" s="1144"/>
      <c r="R12" s="1144"/>
      <c r="S12" s="1144"/>
      <c r="T12" s="1145"/>
    </row>
    <row r="13" spans="1:20" ht="26.25" customHeight="1" thickBot="1">
      <c r="A13" s="1938" t="s">
        <v>27</v>
      </c>
      <c r="B13" s="1135" t="s">
        <v>400</v>
      </c>
      <c r="C13" s="1940" t="s">
        <v>399</v>
      </c>
      <c r="D13" s="1126" t="s">
        <v>26</v>
      </c>
      <c r="E13" s="1135" t="s">
        <v>19</v>
      </c>
      <c r="F13" s="1124" t="s">
        <v>11</v>
      </c>
      <c r="G13" s="1125"/>
      <c r="H13" s="1125"/>
      <c r="I13" s="1126"/>
      <c r="J13" s="1127" t="s">
        <v>20</v>
      </c>
      <c r="K13" s="1127" t="s">
        <v>21</v>
      </c>
      <c r="L13" s="1127" t="s">
        <v>2</v>
      </c>
      <c r="M13" s="1131" t="s">
        <v>22</v>
      </c>
      <c r="N13" s="1118" t="s">
        <v>3</v>
      </c>
      <c r="O13" s="1119"/>
      <c r="P13" s="1120"/>
      <c r="Q13" s="1110" t="s">
        <v>4</v>
      </c>
      <c r="R13" s="1146" t="s">
        <v>5</v>
      </c>
      <c r="S13" s="128" t="s">
        <v>29</v>
      </c>
      <c r="T13" s="1148" t="s">
        <v>0</v>
      </c>
    </row>
    <row r="14" spans="1:20" ht="55.5" customHeight="1" thickBot="1">
      <c r="A14" s="1939"/>
      <c r="B14" s="1136"/>
      <c r="C14" s="1941"/>
      <c r="D14" s="1943"/>
      <c r="E14" s="1136"/>
      <c r="F14" s="129" t="s">
        <v>12</v>
      </c>
      <c r="G14" s="129" t="s">
        <v>13</v>
      </c>
      <c r="H14" s="129" t="s">
        <v>14</v>
      </c>
      <c r="I14" s="129" t="s">
        <v>15</v>
      </c>
      <c r="J14" s="1128"/>
      <c r="K14" s="1128"/>
      <c r="L14" s="1128"/>
      <c r="M14" s="1132"/>
      <c r="N14" s="130" t="s">
        <v>30</v>
      </c>
      <c r="O14" s="131" t="s">
        <v>28</v>
      </c>
      <c r="P14" s="132" t="s">
        <v>31</v>
      </c>
      <c r="Q14" s="1111"/>
      <c r="R14" s="1147"/>
      <c r="S14" s="133"/>
      <c r="T14" s="1149"/>
    </row>
    <row r="15" spans="1:20" ht="15.75" thickBot="1">
      <c r="A15" s="121"/>
      <c r="B15" s="121"/>
      <c r="C15" s="121"/>
      <c r="D15" s="778"/>
      <c r="E15" s="121"/>
      <c r="F15" s="121"/>
      <c r="G15" s="121"/>
      <c r="H15" s="121"/>
      <c r="I15" s="121"/>
      <c r="J15" s="121"/>
      <c r="K15" s="121"/>
      <c r="L15" s="148"/>
      <c r="M15" s="121"/>
      <c r="Q15" s="121"/>
      <c r="R15" s="121"/>
      <c r="S15" s="121"/>
      <c r="T15" s="121"/>
    </row>
    <row r="16" spans="1:20" ht="56.25" customHeight="1" thickBot="1">
      <c r="A16" s="1050">
        <v>1</v>
      </c>
      <c r="B16" s="1935" t="s">
        <v>485</v>
      </c>
      <c r="C16" s="1935" t="s">
        <v>345</v>
      </c>
      <c r="D16" s="1944" t="s">
        <v>613</v>
      </c>
      <c r="E16" s="776" t="s">
        <v>481</v>
      </c>
      <c r="F16" s="533">
        <v>1</v>
      </c>
      <c r="G16" s="596">
        <v>1</v>
      </c>
      <c r="H16" s="641"/>
      <c r="I16" s="596"/>
      <c r="J16" s="784" t="s">
        <v>600</v>
      </c>
      <c r="K16" s="626"/>
      <c r="L16" s="484"/>
      <c r="M16" s="785">
        <v>1</v>
      </c>
      <c r="N16" s="344">
        <f>IF(M16&lt;1,M16-AVERAGE(F16:I16),M16-(SUM(F16:I16)))</f>
        <v>-1</v>
      </c>
      <c r="O16" s="533">
        <v>1</v>
      </c>
      <c r="P16" s="643" t="str">
        <f t="shared" ref="P16:P33" si="0">IF(O16&lt;=V$17,"T",IF(O16&lt;$AA$17,"R",IF(O16&gt;=$AA$17,"P")))</f>
        <v>P</v>
      </c>
      <c r="Q16" s="484"/>
      <c r="R16" s="484"/>
      <c r="S16" s="484"/>
      <c r="T16" s="536"/>
    </row>
    <row r="17" spans="1:20" ht="28.5" customHeight="1">
      <c r="A17" s="1044"/>
      <c r="B17" s="1936"/>
      <c r="C17" s="1936"/>
      <c r="D17" s="1931"/>
      <c r="E17" s="777" t="s">
        <v>542</v>
      </c>
      <c r="F17" s="499">
        <v>1</v>
      </c>
      <c r="G17" s="783">
        <v>1</v>
      </c>
      <c r="H17" s="645"/>
      <c r="I17" s="598"/>
      <c r="J17" s="587" t="s">
        <v>601</v>
      </c>
      <c r="K17" s="628"/>
      <c r="L17" s="323"/>
      <c r="M17" s="786">
        <v>100</v>
      </c>
      <c r="N17" s="319">
        <f>IF(M17&lt;1,M17-AVERAGE(F17:I17),M17-(SUM(F17:I17)))</f>
        <v>98</v>
      </c>
      <c r="O17" s="499">
        <v>1</v>
      </c>
      <c r="P17" s="646" t="str">
        <f t="shared" si="0"/>
        <v>P</v>
      </c>
      <c r="Q17" s="323"/>
      <c r="R17" s="323"/>
      <c r="S17" s="323"/>
      <c r="T17" s="540"/>
    </row>
    <row r="18" spans="1:20" ht="60">
      <c r="A18" s="1044"/>
      <c r="B18" s="1936"/>
      <c r="C18" s="1936"/>
      <c r="D18" s="1931"/>
      <c r="E18" s="777" t="s">
        <v>482</v>
      </c>
      <c r="F18" s="499">
        <v>1</v>
      </c>
      <c r="G18" s="522">
        <v>1</v>
      </c>
      <c r="H18" s="645"/>
      <c r="I18" s="323"/>
      <c r="J18" s="587" t="s">
        <v>602</v>
      </c>
      <c r="K18" s="628"/>
      <c r="L18" s="323"/>
      <c r="M18" s="787">
        <v>100</v>
      </c>
      <c r="N18" s="319">
        <f t="shared" ref="N18:N33" si="1">IF(M18&lt;1,M18-AVERAGE(F18:I18),M18-(SUM(F18:I18)))</f>
        <v>98</v>
      </c>
      <c r="O18" s="499">
        <v>1</v>
      </c>
      <c r="P18" s="646" t="str">
        <f t="shared" si="0"/>
        <v>P</v>
      </c>
      <c r="Q18" s="323"/>
      <c r="R18" s="323"/>
      <c r="S18" s="323"/>
      <c r="T18" s="540"/>
    </row>
    <row r="19" spans="1:20" ht="39.75" customHeight="1">
      <c r="A19" s="1044"/>
      <c r="B19" s="1936"/>
      <c r="C19" s="1936"/>
      <c r="D19" s="1931"/>
      <c r="E19" s="520" t="s">
        <v>544</v>
      </c>
      <c r="F19" s="499">
        <v>1</v>
      </c>
      <c r="G19" s="522">
        <v>1</v>
      </c>
      <c r="H19" s="645"/>
      <c r="I19" s="323"/>
      <c r="J19" s="587" t="s">
        <v>603</v>
      </c>
      <c r="K19" s="323"/>
      <c r="L19" s="323"/>
      <c r="M19" s="787">
        <v>100</v>
      </c>
      <c r="N19" s="319">
        <f t="shared" si="1"/>
        <v>98</v>
      </c>
      <c r="O19" s="499">
        <v>1</v>
      </c>
      <c r="P19" s="646" t="str">
        <f t="shared" si="0"/>
        <v>P</v>
      </c>
      <c r="Q19" s="323"/>
      <c r="R19" s="323"/>
      <c r="S19" s="323"/>
      <c r="T19" s="540"/>
    </row>
    <row r="20" spans="1:20" ht="46.5" customHeight="1">
      <c r="A20" s="1044"/>
      <c r="B20" s="1936"/>
      <c r="C20" s="1936"/>
      <c r="D20" s="1932"/>
      <c r="E20" s="777" t="s">
        <v>594</v>
      </c>
      <c r="F20" s="499">
        <v>1</v>
      </c>
      <c r="G20" s="522">
        <v>1</v>
      </c>
      <c r="H20" s="645"/>
      <c r="I20" s="323"/>
      <c r="J20" s="587" t="s">
        <v>604</v>
      </c>
      <c r="K20" s="628"/>
      <c r="L20" s="323"/>
      <c r="M20" s="787">
        <v>100</v>
      </c>
      <c r="N20" s="319">
        <f t="shared" si="1"/>
        <v>98</v>
      </c>
      <c r="O20" s="499">
        <v>1</v>
      </c>
      <c r="P20" s="646" t="str">
        <f t="shared" si="0"/>
        <v>P</v>
      </c>
      <c r="Q20" s="323"/>
      <c r="R20" s="323"/>
      <c r="S20" s="323"/>
      <c r="T20" s="540"/>
    </row>
    <row r="21" spans="1:20" ht="47.25" customHeight="1">
      <c r="A21" s="1044"/>
      <c r="B21" s="1936"/>
      <c r="C21" s="1936"/>
      <c r="D21" s="1930" t="s">
        <v>614</v>
      </c>
      <c r="E21" s="777" t="s">
        <v>545</v>
      </c>
      <c r="F21" s="499">
        <v>1</v>
      </c>
      <c r="G21" s="522">
        <v>1</v>
      </c>
      <c r="H21" s="645"/>
      <c r="I21" s="323"/>
      <c r="J21" s="587" t="s">
        <v>605</v>
      </c>
      <c r="K21" s="628"/>
      <c r="L21" s="323"/>
      <c r="M21" s="787">
        <v>100</v>
      </c>
      <c r="N21" s="319">
        <f t="shared" si="1"/>
        <v>98</v>
      </c>
      <c r="O21" s="499">
        <v>1</v>
      </c>
      <c r="P21" s="646" t="str">
        <f t="shared" si="0"/>
        <v>P</v>
      </c>
      <c r="Q21" s="323"/>
      <c r="R21" s="323"/>
      <c r="S21" s="323"/>
      <c r="T21" s="540"/>
    </row>
    <row r="22" spans="1:20" ht="53.25" customHeight="1">
      <c r="A22" s="1044"/>
      <c r="B22" s="1936"/>
      <c r="C22" s="1936"/>
      <c r="D22" s="1931"/>
      <c r="E22" s="777" t="s">
        <v>483</v>
      </c>
      <c r="F22" s="499">
        <v>1</v>
      </c>
      <c r="G22" s="522">
        <v>1</v>
      </c>
      <c r="H22" s="645"/>
      <c r="I22" s="323"/>
      <c r="J22" s="587" t="s">
        <v>606</v>
      </c>
      <c r="K22" s="628"/>
      <c r="L22" s="323"/>
      <c r="M22" s="787">
        <v>100</v>
      </c>
      <c r="N22" s="319">
        <f t="shared" si="1"/>
        <v>98</v>
      </c>
      <c r="O22" s="499">
        <v>1</v>
      </c>
      <c r="P22" s="646" t="str">
        <f t="shared" si="0"/>
        <v>P</v>
      </c>
      <c r="Q22" s="323"/>
      <c r="R22" s="323"/>
      <c r="S22" s="323"/>
      <c r="T22" s="540"/>
    </row>
    <row r="23" spans="1:20" ht="45">
      <c r="A23" s="1044"/>
      <c r="B23" s="1936"/>
      <c r="C23" s="1936"/>
      <c r="D23" s="1931"/>
      <c r="E23" s="777" t="s">
        <v>543</v>
      </c>
      <c r="F23" s="499">
        <v>1</v>
      </c>
      <c r="G23" s="522">
        <v>1</v>
      </c>
      <c r="H23" s="645"/>
      <c r="I23" s="323"/>
      <c r="J23" s="587" t="s">
        <v>607</v>
      </c>
      <c r="K23" s="628"/>
      <c r="L23" s="323"/>
      <c r="M23" s="787">
        <v>100</v>
      </c>
      <c r="N23" s="319">
        <f t="shared" si="1"/>
        <v>98</v>
      </c>
      <c r="O23" s="499">
        <v>1</v>
      </c>
      <c r="P23" s="646" t="str">
        <f t="shared" si="0"/>
        <v>P</v>
      </c>
      <c r="Q23" s="323"/>
      <c r="R23" s="323"/>
      <c r="S23" s="323"/>
      <c r="T23" s="540"/>
    </row>
    <row r="24" spans="1:20" ht="15.75" customHeight="1">
      <c r="A24" s="1044"/>
      <c r="B24" s="1936"/>
      <c r="C24" s="1936"/>
      <c r="D24" s="1932"/>
      <c r="E24" s="520" t="s">
        <v>546</v>
      </c>
      <c r="F24" s="499">
        <v>1</v>
      </c>
      <c r="G24" s="522">
        <v>1</v>
      </c>
      <c r="H24" s="645"/>
      <c r="I24" s="323"/>
      <c r="J24" s="587" t="s">
        <v>608</v>
      </c>
      <c r="K24" s="323"/>
      <c r="L24" s="323"/>
      <c r="M24" s="787">
        <v>100</v>
      </c>
      <c r="N24" s="319">
        <f t="shared" si="1"/>
        <v>98</v>
      </c>
      <c r="O24" s="499">
        <v>1</v>
      </c>
      <c r="P24" s="646" t="str">
        <f t="shared" si="0"/>
        <v>P</v>
      </c>
      <c r="Q24" s="323"/>
      <c r="R24" s="323"/>
      <c r="S24" s="323"/>
      <c r="T24" s="540"/>
    </row>
    <row r="25" spans="1:20" ht="45">
      <c r="A25" s="1044"/>
      <c r="B25" s="1936"/>
      <c r="C25" s="1936"/>
      <c r="D25" s="1933" t="s">
        <v>484</v>
      </c>
      <c r="E25" s="520" t="s">
        <v>595</v>
      </c>
      <c r="F25" s="499">
        <v>1</v>
      </c>
      <c r="G25" s="522">
        <v>1</v>
      </c>
      <c r="H25" s="323"/>
      <c r="I25" s="323"/>
      <c r="J25" s="587" t="s">
        <v>609</v>
      </c>
      <c r="K25" s="323"/>
      <c r="L25" s="323"/>
      <c r="M25" s="787">
        <v>100</v>
      </c>
      <c r="N25" s="319">
        <f t="shared" si="1"/>
        <v>98</v>
      </c>
      <c r="O25" s="499">
        <v>1</v>
      </c>
      <c r="P25" s="646" t="str">
        <f t="shared" si="0"/>
        <v>P</v>
      </c>
      <c r="Q25" s="323"/>
      <c r="R25" s="323"/>
      <c r="S25" s="323"/>
      <c r="T25" s="540"/>
    </row>
    <row r="26" spans="1:20" ht="45">
      <c r="A26" s="1044"/>
      <c r="B26" s="1936"/>
      <c r="C26" s="1936"/>
      <c r="D26" s="1832"/>
      <c r="E26" s="520" t="s">
        <v>596</v>
      </c>
      <c r="F26" s="499">
        <v>1</v>
      </c>
      <c r="G26" s="522">
        <v>1</v>
      </c>
      <c r="H26" s="323"/>
      <c r="I26" s="323"/>
      <c r="J26" s="587" t="s">
        <v>610</v>
      </c>
      <c r="K26" s="323"/>
      <c r="L26" s="323"/>
      <c r="M26" s="787">
        <v>100</v>
      </c>
      <c r="N26" s="319">
        <f t="shared" si="1"/>
        <v>98</v>
      </c>
      <c r="O26" s="499">
        <v>1</v>
      </c>
      <c r="P26" s="646" t="str">
        <f t="shared" si="0"/>
        <v>P</v>
      </c>
      <c r="Q26" s="323"/>
      <c r="R26" s="323"/>
      <c r="S26" s="323"/>
      <c r="T26" s="540"/>
    </row>
    <row r="27" spans="1:20" ht="15.75" customHeight="1">
      <c r="A27" s="1044"/>
      <c r="B27" s="1936"/>
      <c r="C27" s="1936"/>
      <c r="D27" s="1934"/>
      <c r="E27" s="520" t="s">
        <v>597</v>
      </c>
      <c r="F27" s="499">
        <v>1</v>
      </c>
      <c r="G27" s="522">
        <v>1</v>
      </c>
      <c r="H27" s="323"/>
      <c r="I27" s="323"/>
      <c r="J27" s="587" t="s">
        <v>611</v>
      </c>
      <c r="K27" s="323"/>
      <c r="L27" s="323"/>
      <c r="M27" s="787">
        <v>100</v>
      </c>
      <c r="N27" s="319">
        <f t="shared" si="1"/>
        <v>98</v>
      </c>
      <c r="O27" s="499">
        <v>1</v>
      </c>
      <c r="P27" s="646" t="str">
        <f t="shared" si="0"/>
        <v>P</v>
      </c>
      <c r="Q27" s="323"/>
      <c r="R27" s="323"/>
      <c r="S27" s="323"/>
      <c r="T27" s="540"/>
    </row>
    <row r="28" spans="1:20" ht="30">
      <c r="A28" s="1044"/>
      <c r="B28" s="1936"/>
      <c r="C28" s="1936"/>
      <c r="D28" s="1933" t="s">
        <v>615</v>
      </c>
      <c r="E28" s="520" t="s">
        <v>598</v>
      </c>
      <c r="F28" s="768">
        <v>1</v>
      </c>
      <c r="G28" s="768">
        <v>1</v>
      </c>
      <c r="H28" s="491"/>
      <c r="I28" s="323"/>
      <c r="J28" s="587" t="s">
        <v>612</v>
      </c>
      <c r="K28" s="323"/>
      <c r="L28" s="323"/>
      <c r="M28" s="787">
        <v>100</v>
      </c>
      <c r="N28" s="319">
        <f t="shared" si="1"/>
        <v>98</v>
      </c>
      <c r="O28" s="499">
        <v>1</v>
      </c>
      <c r="P28" s="646" t="str">
        <f t="shared" si="0"/>
        <v>P</v>
      </c>
      <c r="Q28" s="323"/>
      <c r="R28" s="323"/>
      <c r="S28" s="323"/>
      <c r="T28" s="540"/>
    </row>
    <row r="29" spans="1:20" ht="30">
      <c r="A29" s="1942"/>
      <c r="B29" s="1937"/>
      <c r="C29" s="1937"/>
      <c r="D29" s="1934"/>
      <c r="E29" s="520" t="s">
        <v>599</v>
      </c>
      <c r="F29" s="768">
        <v>1</v>
      </c>
      <c r="G29" s="768">
        <v>1</v>
      </c>
      <c r="H29" s="323"/>
      <c r="I29" s="491"/>
      <c r="J29" s="587" t="s">
        <v>1166</v>
      </c>
      <c r="K29" s="491"/>
      <c r="L29" s="491"/>
      <c r="M29" s="787">
        <v>100</v>
      </c>
      <c r="N29" s="319">
        <f t="shared" si="1"/>
        <v>98</v>
      </c>
      <c r="O29" s="499">
        <v>1</v>
      </c>
      <c r="P29" s="646" t="str">
        <f t="shared" si="0"/>
        <v>P</v>
      </c>
      <c r="Q29" s="491"/>
      <c r="R29" s="491"/>
      <c r="S29" s="491"/>
      <c r="T29" s="775"/>
    </row>
    <row r="30" spans="1:20" ht="21.75" customHeight="1">
      <c r="A30" s="1942"/>
      <c r="B30" s="1937"/>
      <c r="C30" s="1937"/>
      <c r="D30" s="1933" t="s">
        <v>1165</v>
      </c>
      <c r="E30" s="520" t="s">
        <v>1162</v>
      </c>
      <c r="F30" s="499"/>
      <c r="G30" s="522"/>
      <c r="H30" s="323"/>
      <c r="I30" s="491"/>
      <c r="J30" s="587" t="s">
        <v>1167</v>
      </c>
      <c r="K30" s="491"/>
      <c r="L30" s="491"/>
      <c r="M30" s="787">
        <v>50</v>
      </c>
      <c r="N30" s="319">
        <f t="shared" si="1"/>
        <v>50</v>
      </c>
      <c r="O30" s="499">
        <v>1</v>
      </c>
      <c r="P30" s="646" t="str">
        <f t="shared" si="0"/>
        <v>P</v>
      </c>
      <c r="Q30" s="491"/>
      <c r="R30" s="491"/>
      <c r="S30" s="491"/>
      <c r="T30" s="775"/>
    </row>
    <row r="31" spans="1:20" ht="45">
      <c r="A31" s="1942"/>
      <c r="B31" s="1937"/>
      <c r="C31" s="1937"/>
      <c r="D31" s="1832"/>
      <c r="E31" s="520" t="s">
        <v>1163</v>
      </c>
      <c r="F31" s="499"/>
      <c r="G31" s="522"/>
      <c r="H31" s="323"/>
      <c r="I31" s="491"/>
      <c r="J31" s="587" t="s">
        <v>1168</v>
      </c>
      <c r="K31" s="491"/>
      <c r="L31" s="491"/>
      <c r="M31" s="787">
        <v>50</v>
      </c>
      <c r="N31" s="319">
        <f t="shared" si="1"/>
        <v>50</v>
      </c>
      <c r="O31" s="499">
        <v>1</v>
      </c>
      <c r="P31" s="646" t="str">
        <f t="shared" si="0"/>
        <v>P</v>
      </c>
      <c r="Q31" s="491"/>
      <c r="R31" s="491"/>
      <c r="S31" s="491"/>
      <c r="T31" s="775"/>
    </row>
    <row r="32" spans="1:20" ht="30" customHeight="1">
      <c r="A32" s="1942"/>
      <c r="B32" s="1937"/>
      <c r="C32" s="1937"/>
      <c r="D32" s="1934"/>
      <c r="E32" s="520" t="s">
        <v>1164</v>
      </c>
      <c r="F32" s="499"/>
      <c r="G32" s="522"/>
      <c r="H32" s="323"/>
      <c r="I32" s="491"/>
      <c r="J32" s="587" t="s">
        <v>1169</v>
      </c>
      <c r="K32" s="491"/>
      <c r="L32" s="491"/>
      <c r="M32" s="787">
        <v>50</v>
      </c>
      <c r="N32" s="319">
        <f t="shared" si="1"/>
        <v>50</v>
      </c>
      <c r="O32" s="499">
        <v>1</v>
      </c>
      <c r="P32" s="646" t="str">
        <f t="shared" si="0"/>
        <v>P</v>
      </c>
      <c r="Q32" s="491"/>
      <c r="R32" s="491"/>
      <c r="S32" s="491"/>
      <c r="T32" s="775"/>
    </row>
    <row r="33" spans="1:20" ht="17.25" thickBot="1">
      <c r="A33" s="789" t="s">
        <v>24</v>
      </c>
      <c r="B33" s="790"/>
      <c r="C33" s="790"/>
      <c r="D33" s="791"/>
      <c r="E33" s="792"/>
      <c r="F33" s="792"/>
      <c r="G33" s="793"/>
      <c r="H33" s="792"/>
      <c r="I33" s="792"/>
      <c r="J33" s="792"/>
      <c r="K33" s="792"/>
      <c r="L33" s="792"/>
      <c r="M33" s="788">
        <v>0</v>
      </c>
      <c r="N33" s="353" t="e">
        <f t="shared" si="1"/>
        <v>#DIV/0!</v>
      </c>
      <c r="O33" s="502">
        <v>1</v>
      </c>
      <c r="P33" s="648" t="str">
        <f t="shared" si="0"/>
        <v>P</v>
      </c>
      <c r="Q33" s="792"/>
      <c r="R33" s="792"/>
      <c r="S33" s="792"/>
      <c r="T33" s="794"/>
    </row>
    <row r="34" spans="1:20" ht="15.75">
      <c r="A34" s="37"/>
      <c r="B34" s="37"/>
      <c r="C34" s="37"/>
      <c r="D34" s="781"/>
      <c r="E34" s="37"/>
      <c r="F34" s="37"/>
      <c r="G34" s="37"/>
      <c r="H34" s="37"/>
      <c r="I34" s="37"/>
      <c r="J34" s="37"/>
      <c r="K34" s="37"/>
      <c r="L34" s="37"/>
      <c r="M34" s="37"/>
      <c r="N34" s="37"/>
      <c r="O34" s="37"/>
      <c r="P34" s="37"/>
      <c r="Q34" s="37"/>
      <c r="R34" s="37"/>
      <c r="S34" s="37"/>
      <c r="T34" s="37"/>
    </row>
    <row r="35" spans="1:20" ht="15.75">
      <c r="A35" s="1502"/>
      <c r="B35" s="1503"/>
      <c r="C35" s="1503"/>
      <c r="D35" s="1503"/>
      <c r="E35" s="1503"/>
      <c r="F35" s="1503"/>
      <c r="G35" s="1503"/>
      <c r="H35" s="1503"/>
      <c r="I35" s="1503"/>
      <c r="J35" s="1503"/>
      <c r="K35" s="1503"/>
      <c r="L35" s="1503"/>
      <c r="M35" s="1503"/>
      <c r="N35" s="1503"/>
      <c r="O35" s="1503"/>
      <c r="P35" s="1503"/>
      <c r="Q35" s="1503"/>
      <c r="R35" s="1503"/>
      <c r="S35" s="1503"/>
      <c r="T35" s="1504"/>
    </row>
    <row r="36" spans="1:20" ht="15.75">
      <c r="A36" s="1502"/>
      <c r="B36" s="1503"/>
      <c r="C36" s="1503"/>
      <c r="D36" s="1503"/>
      <c r="E36" s="1503"/>
      <c r="F36" s="1503"/>
      <c r="G36" s="1503"/>
      <c r="H36" s="1503"/>
      <c r="I36" s="1503"/>
      <c r="J36" s="1503"/>
      <c r="K36" s="1503"/>
      <c r="L36" s="1503"/>
      <c r="M36" s="1503"/>
      <c r="N36" s="1503"/>
      <c r="O36" s="1503"/>
      <c r="P36" s="1503"/>
      <c r="Q36" s="1503"/>
      <c r="R36" s="1503"/>
      <c r="S36" s="1503"/>
      <c r="T36" s="1504"/>
    </row>
    <row r="37" spans="1:20" ht="15.75">
      <c r="A37" s="1502"/>
      <c r="B37" s="1503"/>
      <c r="C37" s="1503"/>
      <c r="D37" s="1503"/>
      <c r="E37" s="1503"/>
      <c r="F37" s="1503"/>
      <c r="G37" s="1503"/>
      <c r="H37" s="1503"/>
      <c r="I37" s="1503"/>
      <c r="J37" s="1503"/>
      <c r="K37" s="1503"/>
      <c r="L37" s="1503"/>
      <c r="M37" s="1503"/>
      <c r="N37" s="1503"/>
      <c r="O37" s="1503"/>
      <c r="P37" s="1503"/>
      <c r="Q37" s="1503"/>
      <c r="R37" s="1503"/>
      <c r="S37" s="1503"/>
      <c r="T37" s="1504"/>
    </row>
    <row r="38" spans="1:20" ht="15.75">
      <c r="A38" s="1502"/>
      <c r="B38" s="1503"/>
      <c r="C38" s="1503"/>
      <c r="D38" s="1503"/>
      <c r="E38" s="1503"/>
      <c r="F38" s="1503"/>
      <c r="G38" s="1503"/>
      <c r="H38" s="1503"/>
      <c r="I38" s="1503"/>
      <c r="J38" s="1503"/>
      <c r="K38" s="1503"/>
      <c r="L38" s="1503"/>
      <c r="M38" s="1503"/>
      <c r="N38" s="1503"/>
      <c r="O38" s="1503"/>
      <c r="P38" s="1503"/>
      <c r="Q38" s="1503"/>
      <c r="R38" s="1503"/>
      <c r="S38" s="1503"/>
      <c r="T38" s="1504"/>
    </row>
    <row r="39" spans="1:20" ht="15.75">
      <c r="A39" s="1502"/>
      <c r="B39" s="1503"/>
      <c r="C39" s="1503"/>
      <c r="D39" s="1503"/>
      <c r="E39" s="1503"/>
      <c r="F39" s="1503"/>
      <c r="G39" s="1503"/>
      <c r="H39" s="1503"/>
      <c r="I39" s="1503"/>
      <c r="J39" s="1503"/>
      <c r="K39" s="1503"/>
      <c r="L39" s="1503"/>
      <c r="M39" s="1503"/>
      <c r="N39" s="1503"/>
      <c r="O39" s="1503"/>
      <c r="P39" s="1503"/>
      <c r="Q39" s="1503"/>
      <c r="R39" s="1503"/>
      <c r="S39" s="1503"/>
      <c r="T39" s="1504"/>
    </row>
    <row r="40" spans="1:20" ht="15.75">
      <c r="A40" s="1502"/>
      <c r="B40" s="1503"/>
      <c r="C40" s="1503"/>
      <c r="D40" s="1503"/>
      <c r="E40" s="1503"/>
      <c r="F40" s="1503"/>
      <c r="G40" s="1503"/>
      <c r="H40" s="1503"/>
      <c r="I40" s="1503"/>
      <c r="J40" s="1503"/>
      <c r="K40" s="1503"/>
      <c r="L40" s="1503"/>
      <c r="M40" s="1503"/>
      <c r="N40" s="1503"/>
      <c r="O40" s="1503"/>
      <c r="P40" s="1503"/>
      <c r="Q40" s="1503"/>
      <c r="R40" s="1503"/>
      <c r="S40" s="1503"/>
      <c r="T40" s="1504"/>
    </row>
    <row r="41" spans="1:20" ht="15.75">
      <c r="A41" s="1502"/>
      <c r="B41" s="1503"/>
      <c r="C41" s="1503"/>
      <c r="D41" s="1503"/>
      <c r="E41" s="1503"/>
      <c r="F41" s="1503"/>
      <c r="G41" s="1503"/>
      <c r="H41" s="1503"/>
      <c r="I41" s="1503"/>
      <c r="J41" s="1503"/>
      <c r="K41" s="1503"/>
      <c r="L41" s="1503"/>
      <c r="M41" s="1503"/>
      <c r="N41" s="1503"/>
      <c r="O41" s="1503"/>
      <c r="P41" s="1503"/>
      <c r="Q41" s="1503"/>
      <c r="R41" s="1503"/>
      <c r="S41" s="1503"/>
      <c r="T41" s="1504"/>
    </row>
    <row r="42" spans="1:20" ht="15.75">
      <c r="A42" s="1502"/>
      <c r="B42" s="1503"/>
      <c r="C42" s="1503"/>
      <c r="D42" s="1503"/>
      <c r="E42" s="1503"/>
      <c r="F42" s="1503"/>
      <c r="G42" s="1503"/>
      <c r="H42" s="1503"/>
      <c r="I42" s="1503"/>
      <c r="J42" s="1503"/>
      <c r="K42" s="1503"/>
      <c r="L42" s="1503"/>
      <c r="M42" s="1503"/>
      <c r="N42" s="1503"/>
      <c r="O42" s="1503"/>
      <c r="P42" s="1503"/>
      <c r="Q42" s="1503"/>
      <c r="R42" s="1503"/>
      <c r="S42" s="1503"/>
      <c r="T42" s="1504"/>
    </row>
    <row r="43" spans="1:20" ht="15.75">
      <c r="A43" s="1502"/>
      <c r="B43" s="1503"/>
      <c r="C43" s="1503"/>
      <c r="D43" s="1503"/>
      <c r="E43" s="1503"/>
      <c r="F43" s="1503"/>
      <c r="G43" s="1503"/>
      <c r="H43" s="1503"/>
      <c r="I43" s="1503"/>
      <c r="J43" s="1503"/>
      <c r="K43" s="1503"/>
      <c r="L43" s="1503"/>
      <c r="M43" s="1503"/>
      <c r="N43" s="1503"/>
      <c r="O43" s="1503"/>
      <c r="P43" s="1503"/>
      <c r="Q43" s="1503"/>
      <c r="R43" s="1503"/>
      <c r="S43" s="1503"/>
      <c r="T43" s="1504"/>
    </row>
    <row r="44" spans="1:20" ht="15.75">
      <c r="A44" s="1502"/>
      <c r="B44" s="1503"/>
      <c r="C44" s="1503"/>
      <c r="D44" s="1503"/>
      <c r="E44" s="1503"/>
      <c r="F44" s="1503"/>
      <c r="G44" s="1503"/>
      <c r="H44" s="1503"/>
      <c r="I44" s="1503"/>
      <c r="J44" s="1503"/>
      <c r="K44" s="1503"/>
      <c r="L44" s="1503"/>
      <c r="M44" s="1503"/>
      <c r="N44" s="1503"/>
      <c r="O44" s="1503"/>
      <c r="P44" s="1503"/>
      <c r="Q44" s="1503"/>
      <c r="R44" s="1503"/>
      <c r="S44" s="1503"/>
      <c r="T44" s="1504"/>
    </row>
    <row r="45" spans="1:20" ht="15.75">
      <c r="A45" s="1502"/>
      <c r="B45" s="1503"/>
      <c r="C45" s="1503"/>
      <c r="D45" s="1503"/>
      <c r="E45" s="1503"/>
      <c r="F45" s="1503"/>
      <c r="G45" s="1503"/>
      <c r="H45" s="1503"/>
      <c r="I45" s="1503"/>
      <c r="J45" s="1503"/>
      <c r="K45" s="1503"/>
      <c r="L45" s="1503"/>
      <c r="M45" s="1503"/>
      <c r="N45" s="1503"/>
      <c r="O45" s="1503"/>
      <c r="P45" s="1503"/>
      <c r="Q45" s="1503"/>
      <c r="R45" s="1503"/>
      <c r="S45" s="1503"/>
      <c r="T45" s="1504"/>
    </row>
  </sheetData>
  <mergeCells count="50">
    <mergeCell ref="A5:E5"/>
    <mergeCell ref="F5:M5"/>
    <mergeCell ref="A6:E6"/>
    <mergeCell ref="F6:M6"/>
    <mergeCell ref="A7:E7"/>
    <mergeCell ref="F7:M7"/>
    <mergeCell ref="A1:E3"/>
    <mergeCell ref="F1:M1"/>
    <mergeCell ref="N1:T1"/>
    <mergeCell ref="F2:M3"/>
    <mergeCell ref="N2:T2"/>
    <mergeCell ref="N3:T3"/>
    <mergeCell ref="E13:E14"/>
    <mergeCell ref="F13:I13"/>
    <mergeCell ref="J13:J14"/>
    <mergeCell ref="D16:D20"/>
    <mergeCell ref="A8:E8"/>
    <mergeCell ref="F8:M8"/>
    <mergeCell ref="A10:T10"/>
    <mergeCell ref="A12:L12"/>
    <mergeCell ref="M12:T12"/>
    <mergeCell ref="T13:T14"/>
    <mergeCell ref="K13:K14"/>
    <mergeCell ref="L13:L14"/>
    <mergeCell ref="M13:M14"/>
    <mergeCell ref="N13:P13"/>
    <mergeCell ref="Q13:Q14"/>
    <mergeCell ref="R13:R14"/>
    <mergeCell ref="D21:D24"/>
    <mergeCell ref="D25:D27"/>
    <mergeCell ref="C16:C32"/>
    <mergeCell ref="A13:A14"/>
    <mergeCell ref="B13:B14"/>
    <mergeCell ref="C13:C14"/>
    <mergeCell ref="B16:B32"/>
    <mergeCell ref="A16:A32"/>
    <mergeCell ref="D13:D14"/>
    <mergeCell ref="D28:D29"/>
    <mergeCell ref="D30:D32"/>
    <mergeCell ref="A35:T35"/>
    <mergeCell ref="A36:T36"/>
    <mergeCell ref="A37:T37"/>
    <mergeCell ref="A38:T38"/>
    <mergeCell ref="A39:T39"/>
    <mergeCell ref="A45:T45"/>
    <mergeCell ref="A40:T40"/>
    <mergeCell ref="A41:T41"/>
    <mergeCell ref="A42:T42"/>
    <mergeCell ref="A43:T43"/>
    <mergeCell ref="A44:T44"/>
  </mergeCells>
  <conditionalFormatting sqref="P16:P33">
    <cfRule type="containsText" dxfId="11" priority="482" stopIfTrue="1" operator="containsText" text="P">
      <formula>NOT(ISERROR(SEARCH("P",P16)))</formula>
    </cfRule>
    <cfRule type="containsText" dxfId="10" priority="483" stopIfTrue="1" operator="containsText" text="R">
      <formula>NOT(ISERROR(SEARCH("R",P16)))</formula>
    </cfRule>
    <cfRule type="containsText" dxfId="9" priority="484" operator="containsText" text="T">
      <formula>NOT(ISERROR(SEARCH("T",P16)))</formula>
    </cfRule>
    <cfRule type="iconSet" priority="485">
      <iconSet iconSet="3Symbols2">
        <cfvo type="percent" val="0"/>
        <cfvo type="percent" val="0.74"/>
        <cfvo type="percent" val="0.85"/>
      </iconSet>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D908-15BA-47DB-AEAF-5A6BA023D31B}">
  <dimension ref="A1:U39"/>
  <sheetViews>
    <sheetView topLeftCell="A10" zoomScale="91" zoomScaleNormal="91" workbookViewId="0">
      <selection activeCell="C27" sqref="C27"/>
    </sheetView>
  </sheetViews>
  <sheetFormatPr defaultColWidth="11.42578125" defaultRowHeight="15"/>
  <cols>
    <col min="1" max="1" width="5.85546875" customWidth="1"/>
    <col min="2" max="2" width="29.140625" customWidth="1"/>
    <col min="3" max="3" width="62.7109375" customWidth="1"/>
    <col min="4" max="4" width="7" customWidth="1"/>
    <col min="5" max="5" width="7.28515625" customWidth="1"/>
    <col min="6" max="6" width="6.140625" customWidth="1"/>
    <col min="7" max="7" width="8.7109375" customWidth="1"/>
    <col min="8" max="8" width="40" customWidth="1"/>
    <col min="9" max="9" width="12.42578125" bestFit="1" customWidth="1"/>
    <col min="10" max="10" width="15.140625" customWidth="1"/>
    <col min="11" max="13" width="11.5703125" bestFit="1" customWidth="1"/>
    <col min="15" max="15" width="15.7109375" customWidth="1"/>
    <col min="16" max="16" width="15.140625" customWidth="1"/>
    <col min="18" max="18" width="14.28515625" customWidth="1"/>
  </cols>
  <sheetData>
    <row r="1" spans="1:18" ht="16.5" thickBot="1">
      <c r="A1" s="1150"/>
      <c r="B1" s="1151"/>
      <c r="C1" s="1152"/>
      <c r="D1" s="1908" t="s">
        <v>18</v>
      </c>
      <c r="E1" s="1909"/>
      <c r="F1" s="1909"/>
      <c r="G1" s="1909"/>
      <c r="H1" s="1909"/>
      <c r="I1" s="1909"/>
      <c r="J1" s="1909"/>
      <c r="K1" s="1910"/>
      <c r="L1" s="1162" t="s">
        <v>489</v>
      </c>
      <c r="M1" s="1163"/>
      <c r="N1" s="1163"/>
      <c r="O1" s="1163"/>
      <c r="P1" s="1163"/>
      <c r="Q1" s="1163"/>
      <c r="R1" s="1358"/>
    </row>
    <row r="2" spans="1:18" ht="16.5" thickBot="1">
      <c r="A2" s="1153"/>
      <c r="B2" s="1154"/>
      <c r="C2" s="1155"/>
      <c r="D2" s="1911" t="s">
        <v>17</v>
      </c>
      <c r="E2" s="1912"/>
      <c r="F2" s="1912"/>
      <c r="G2" s="1912"/>
      <c r="H2" s="1912"/>
      <c r="I2" s="1912"/>
      <c r="J2" s="1912"/>
      <c r="K2" s="1913"/>
      <c r="L2" s="1170" t="s">
        <v>522</v>
      </c>
      <c r="M2" s="1171"/>
      <c r="N2" s="1171"/>
      <c r="O2" s="1171"/>
      <c r="P2" s="1171"/>
      <c r="Q2" s="1171"/>
      <c r="R2" s="1365"/>
    </row>
    <row r="3" spans="1:18" ht="42" customHeight="1" thickBot="1">
      <c r="A3" s="1156"/>
      <c r="B3" s="1157"/>
      <c r="C3" s="1158"/>
      <c r="D3" s="1362"/>
      <c r="E3" s="1363"/>
      <c r="F3" s="1363"/>
      <c r="G3" s="1363"/>
      <c r="H3" s="1363"/>
      <c r="I3" s="1363"/>
      <c r="J3" s="1363"/>
      <c r="K3" s="1364"/>
      <c r="L3" s="1172" t="s">
        <v>8</v>
      </c>
      <c r="M3" s="1173"/>
      <c r="N3" s="1173"/>
      <c r="O3" s="1173"/>
      <c r="P3" s="1173"/>
      <c r="Q3" s="1173"/>
      <c r="R3" s="1366"/>
    </row>
    <row r="4" spans="1:18">
      <c r="A4" s="121"/>
      <c r="B4" s="121"/>
      <c r="C4" s="121"/>
      <c r="D4" s="121"/>
      <c r="E4" s="121"/>
      <c r="F4" s="121"/>
      <c r="G4" s="121"/>
      <c r="H4" s="122"/>
      <c r="I4" s="122"/>
      <c r="J4" s="123"/>
      <c r="K4" s="123"/>
      <c r="L4" s="123"/>
      <c r="M4" s="123"/>
      <c r="N4" s="123"/>
      <c r="O4" s="123"/>
      <c r="P4" s="123"/>
      <c r="Q4" s="123"/>
      <c r="R4" s="123"/>
    </row>
    <row r="5" spans="1:18">
      <c r="A5" s="1137" t="s">
        <v>10</v>
      </c>
      <c r="B5" s="1137"/>
      <c r="C5" s="1137"/>
      <c r="D5" s="993" t="s">
        <v>540</v>
      </c>
      <c r="E5" s="994"/>
      <c r="F5" s="994"/>
      <c r="G5" s="994"/>
      <c r="H5" s="994"/>
      <c r="I5" s="994"/>
      <c r="J5" s="994"/>
      <c r="K5" s="995"/>
      <c r="L5" s="123"/>
      <c r="M5" s="123"/>
      <c r="N5" s="123"/>
      <c r="O5" s="123"/>
      <c r="P5" s="123"/>
      <c r="Q5" s="123"/>
      <c r="R5" s="123"/>
    </row>
    <row r="6" spans="1:18">
      <c r="A6" s="1137" t="s">
        <v>25</v>
      </c>
      <c r="B6" s="1137"/>
      <c r="C6" s="1137"/>
      <c r="D6" s="993">
        <v>2025</v>
      </c>
      <c r="E6" s="994"/>
      <c r="F6" s="994"/>
      <c r="G6" s="994"/>
      <c r="H6" s="994"/>
      <c r="I6" s="994"/>
      <c r="J6" s="994"/>
      <c r="K6" s="995"/>
      <c r="L6" s="123"/>
      <c r="M6" s="123"/>
      <c r="N6" s="123"/>
      <c r="O6" s="123"/>
      <c r="P6" s="123"/>
      <c r="Q6" s="123"/>
      <c r="R6" s="123"/>
    </row>
    <row r="7" spans="1:18">
      <c r="A7" s="1137" t="s">
        <v>6</v>
      </c>
      <c r="B7" s="1137"/>
      <c r="C7" s="1137"/>
      <c r="D7" s="993" t="s">
        <v>718</v>
      </c>
      <c r="E7" s="994"/>
      <c r="F7" s="994"/>
      <c r="G7" s="994"/>
      <c r="H7" s="994"/>
      <c r="I7" s="994"/>
      <c r="J7" s="994"/>
      <c r="K7" s="995"/>
      <c r="L7" s="123"/>
      <c r="M7" s="123"/>
      <c r="N7" s="123"/>
      <c r="O7" s="123"/>
      <c r="P7" s="123"/>
      <c r="Q7" s="123"/>
      <c r="R7" s="123"/>
    </row>
    <row r="8" spans="1:18">
      <c r="A8" s="1137" t="s">
        <v>7</v>
      </c>
      <c r="B8" s="1137"/>
      <c r="C8" s="1137"/>
      <c r="D8" s="993" t="s">
        <v>1151</v>
      </c>
      <c r="E8" s="994"/>
      <c r="F8" s="994"/>
      <c r="G8" s="994"/>
      <c r="H8" s="994"/>
      <c r="I8" s="994"/>
      <c r="J8" s="994"/>
      <c r="K8" s="995"/>
      <c r="L8" s="123"/>
      <c r="M8" s="123"/>
      <c r="N8" s="123"/>
      <c r="O8" s="123"/>
      <c r="P8" s="123"/>
      <c r="Q8" s="123"/>
      <c r="R8" s="123"/>
    </row>
    <row r="9" spans="1:18" ht="15.75" thickBot="1">
      <c r="A9" s="124"/>
      <c r="B9" s="124"/>
      <c r="C9" s="124"/>
      <c r="D9" s="124"/>
      <c r="E9" s="124"/>
      <c r="F9" s="124"/>
      <c r="G9" s="124"/>
      <c r="H9" s="122"/>
      <c r="I9" s="122"/>
      <c r="J9" s="122"/>
      <c r="K9" s="122"/>
      <c r="L9" s="123"/>
      <c r="M9" s="123"/>
      <c r="N9" s="123"/>
      <c r="O9" s="123"/>
      <c r="P9" s="123"/>
      <c r="Q9" s="123"/>
      <c r="R9" s="123"/>
    </row>
    <row r="10" spans="1:18" ht="32.25" thickBot="1">
      <c r="A10" s="1138" t="s">
        <v>9</v>
      </c>
      <c r="B10" s="1139"/>
      <c r="C10" s="1139"/>
      <c r="D10" s="1139"/>
      <c r="E10" s="1139"/>
      <c r="F10" s="1139"/>
      <c r="G10" s="1139"/>
      <c r="H10" s="1139"/>
      <c r="I10" s="1139"/>
      <c r="J10" s="1139"/>
      <c r="K10" s="1139"/>
      <c r="L10" s="1139"/>
      <c r="M10" s="1139"/>
      <c r="N10" s="1139"/>
      <c r="O10" s="1139"/>
      <c r="P10" s="1139"/>
      <c r="Q10" s="1139"/>
      <c r="R10" s="1140"/>
    </row>
    <row r="11" spans="1:18" ht="16.5" thickBot="1">
      <c r="A11" s="125"/>
      <c r="B11" s="126"/>
      <c r="C11" s="126"/>
      <c r="D11" s="126"/>
      <c r="E11" s="126"/>
      <c r="F11" s="126"/>
      <c r="G11" s="126"/>
      <c r="H11" s="126"/>
      <c r="I11" s="126"/>
      <c r="J11" s="126"/>
      <c r="K11" s="126"/>
      <c r="L11" s="126"/>
      <c r="M11" s="126"/>
      <c r="N11" s="126"/>
      <c r="O11" s="126"/>
      <c r="P11" s="126"/>
      <c r="Q11" s="126"/>
      <c r="R11" s="127"/>
    </row>
    <row r="12" spans="1:18" ht="27" thickBot="1">
      <c r="A12" s="1141" t="s">
        <v>16</v>
      </c>
      <c r="B12" s="1142"/>
      <c r="C12" s="1142"/>
      <c r="D12" s="1142"/>
      <c r="E12" s="1142"/>
      <c r="F12" s="1142"/>
      <c r="G12" s="1142"/>
      <c r="H12" s="1142"/>
      <c r="I12" s="1142"/>
      <c r="J12" s="1143"/>
      <c r="K12" s="1144" t="s">
        <v>1</v>
      </c>
      <c r="L12" s="1144"/>
      <c r="M12" s="1144"/>
      <c r="N12" s="1144"/>
      <c r="O12" s="1144"/>
      <c r="P12" s="1144"/>
      <c r="Q12" s="1144"/>
      <c r="R12" s="1145"/>
    </row>
    <row r="13" spans="1:18" ht="15.75" thickBot="1">
      <c r="A13" s="1133" t="s">
        <v>27</v>
      </c>
      <c r="B13" s="1133" t="s">
        <v>26</v>
      </c>
      <c r="C13" s="1947" t="s">
        <v>19</v>
      </c>
      <c r="D13" s="1124" t="s">
        <v>11</v>
      </c>
      <c r="E13" s="1125"/>
      <c r="F13" s="1125"/>
      <c r="G13" s="1126"/>
      <c r="H13" s="1127" t="s">
        <v>20</v>
      </c>
      <c r="I13" s="1127" t="s">
        <v>21</v>
      </c>
      <c r="J13" s="1127" t="s">
        <v>2</v>
      </c>
      <c r="K13" s="1131" t="s">
        <v>22</v>
      </c>
      <c r="L13" s="1118" t="s">
        <v>3</v>
      </c>
      <c r="M13" s="1119"/>
      <c r="N13" s="1120"/>
      <c r="O13" s="1110" t="s">
        <v>4</v>
      </c>
      <c r="P13" s="1146" t="s">
        <v>5</v>
      </c>
      <c r="Q13" s="128" t="s">
        <v>29</v>
      </c>
      <c r="R13" s="1148" t="s">
        <v>0</v>
      </c>
    </row>
    <row r="14" spans="1:18" ht="75.75" customHeight="1" thickBot="1">
      <c r="A14" s="1134"/>
      <c r="B14" s="1134"/>
      <c r="C14" s="1948"/>
      <c r="D14" s="129" t="s">
        <v>12</v>
      </c>
      <c r="E14" s="129" t="s">
        <v>13</v>
      </c>
      <c r="F14" s="129" t="s">
        <v>14</v>
      </c>
      <c r="G14" s="129" t="s">
        <v>15</v>
      </c>
      <c r="H14" s="1128"/>
      <c r="I14" s="1128"/>
      <c r="J14" s="1128"/>
      <c r="K14" s="1132"/>
      <c r="L14" s="130" t="s">
        <v>30</v>
      </c>
      <c r="M14" s="131" t="s">
        <v>28</v>
      </c>
      <c r="N14" s="132" t="s">
        <v>31</v>
      </c>
      <c r="O14" s="1111"/>
      <c r="P14" s="1147"/>
      <c r="Q14" s="133"/>
      <c r="R14" s="1149"/>
    </row>
    <row r="15" spans="1:18" ht="15.75" thickBot="1">
      <c r="A15" s="121"/>
      <c r="B15" s="121"/>
      <c r="C15" s="121"/>
      <c r="D15" s="121"/>
      <c r="E15" s="121"/>
      <c r="F15" s="121"/>
      <c r="G15" s="121"/>
      <c r="H15" s="121"/>
      <c r="I15" s="121"/>
      <c r="J15" s="148"/>
      <c r="K15" s="121"/>
      <c r="O15" s="121"/>
      <c r="P15" s="121"/>
      <c r="Q15" s="121"/>
      <c r="R15" s="121"/>
    </row>
    <row r="16" spans="1:18" ht="29.25" thickBot="1">
      <c r="A16" s="1050">
        <v>1</v>
      </c>
      <c r="B16" s="1542" t="s">
        <v>534</v>
      </c>
      <c r="C16" s="640" t="s">
        <v>535</v>
      </c>
      <c r="D16" s="533">
        <v>1</v>
      </c>
      <c r="E16" s="596">
        <v>1</v>
      </c>
      <c r="F16" s="596"/>
      <c r="G16" s="596"/>
      <c r="H16" s="642" t="s">
        <v>523</v>
      </c>
      <c r="I16" s="342">
        <v>250000</v>
      </c>
      <c r="J16" s="650">
        <v>40000</v>
      </c>
      <c r="K16" s="533">
        <v>1</v>
      </c>
      <c r="L16" s="344">
        <f>IF(K16&lt;1,K16-AVERAGE(D16:G16),K16-(SUM(D16:G16)))</f>
        <v>-1</v>
      </c>
      <c r="M16" s="345">
        <f>IF(K16&lt;1,(AVERAGE(D16:G16)/K16),SUM(D16:G16)/K16)</f>
        <v>2</v>
      </c>
      <c r="N16" s="475" t="str">
        <f>IF(M16&lt;=T$17,"T",IF(M16&lt;$Y$17,"R",IF(M16&gt;=$Y$17,"P")))</f>
        <v>P</v>
      </c>
      <c r="O16" s="651">
        <f>J16/I16</f>
        <v>0.16</v>
      </c>
      <c r="P16" s="484" t="s">
        <v>524</v>
      </c>
      <c r="Q16" s="484" t="s">
        <v>351</v>
      </c>
      <c r="R16" s="536"/>
    </row>
    <row r="17" spans="1:21" ht="29.25">
      <c r="A17" s="1044"/>
      <c r="B17" s="1506"/>
      <c r="C17" s="644" t="s">
        <v>536</v>
      </c>
      <c r="D17" s="499">
        <v>1</v>
      </c>
      <c r="E17" s="522">
        <v>1</v>
      </c>
      <c r="F17" s="522"/>
      <c r="G17" s="522"/>
      <c r="H17" s="490" t="s">
        <v>525</v>
      </c>
      <c r="I17" s="351">
        <v>0</v>
      </c>
      <c r="J17" s="650">
        <v>30000</v>
      </c>
      <c r="K17" s="499">
        <v>1</v>
      </c>
      <c r="L17" s="319">
        <f>IF(K17&lt;1,K17-AVERAGE(D17:G17),K17-(SUM(D17:G17)))</f>
        <v>-1</v>
      </c>
      <c r="M17" s="320">
        <f>IF(K17&lt;1,(AVERAGE(D17:G17)/K17),SUM(D17:G17)/K17)</f>
        <v>2</v>
      </c>
      <c r="N17" s="477" t="str">
        <f>IF(M17&lt;=T$17,"T",IF(M17&lt;$Y$17,"R",IF(M17&gt;=$Y$17,"P")))</f>
        <v>P</v>
      </c>
      <c r="O17" s="323"/>
      <c r="P17" s="323" t="s">
        <v>524</v>
      </c>
      <c r="Q17" s="323" t="s">
        <v>351</v>
      </c>
      <c r="R17" s="540"/>
    </row>
    <row r="18" spans="1:21" ht="30" customHeight="1">
      <c r="A18" s="1044"/>
      <c r="B18" s="1506"/>
      <c r="C18" s="644" t="s">
        <v>537</v>
      </c>
      <c r="D18" s="499">
        <v>1</v>
      </c>
      <c r="E18" s="522">
        <v>1</v>
      </c>
      <c r="F18" s="522"/>
      <c r="G18" s="522"/>
      <c r="H18" s="490" t="s">
        <v>526</v>
      </c>
      <c r="I18" s="351">
        <v>0</v>
      </c>
      <c r="J18" s="323"/>
      <c r="K18" s="638">
        <v>1</v>
      </c>
      <c r="L18" s="319">
        <f t="shared" ref="L18:L25" si="0">IF(K18&lt;1,K18-AVERAGE(D18:G18),K18-(SUM(D18:G18)))</f>
        <v>-1</v>
      </c>
      <c r="M18" s="320">
        <f t="shared" ref="M18:M25" si="1">IF(K18&lt;1,(AVERAGE(D18:G18)/K18),SUM(D18:G18)/K18)</f>
        <v>2</v>
      </c>
      <c r="N18" s="477" t="str">
        <f>IF(M18&lt;=T$17,"T",IF(M18&lt;$Y$17,"R",IF(M18&gt;=$Y$17,"P")))</f>
        <v>P</v>
      </c>
      <c r="O18" s="323"/>
      <c r="P18" s="323"/>
      <c r="Q18" s="323"/>
      <c r="R18" s="540"/>
    </row>
    <row r="19" spans="1:21" ht="29.25">
      <c r="A19" s="1044">
        <v>2</v>
      </c>
      <c r="B19" s="1506" t="s">
        <v>539</v>
      </c>
      <c r="C19" s="490" t="s">
        <v>575</v>
      </c>
      <c r="D19" s="499">
        <v>1</v>
      </c>
      <c r="E19" s="522">
        <v>1</v>
      </c>
      <c r="F19" s="522"/>
      <c r="G19" s="522"/>
      <c r="H19" s="490" t="s">
        <v>527</v>
      </c>
      <c r="I19" s="351">
        <v>0</v>
      </c>
      <c r="J19" s="323"/>
      <c r="K19" s="638">
        <v>1</v>
      </c>
      <c r="L19" s="319">
        <f t="shared" si="0"/>
        <v>-1</v>
      </c>
      <c r="M19" s="320">
        <f t="shared" si="1"/>
        <v>2</v>
      </c>
      <c r="N19" s="477" t="str">
        <f>IF(M19&lt;=T$17,"T",IF(M19&lt;$Y$17,"R",IF(M19&gt;=$Y$17,"P")))</f>
        <v>P</v>
      </c>
      <c r="O19" s="323"/>
      <c r="P19" s="323" t="s">
        <v>524</v>
      </c>
      <c r="Q19" s="323" t="s">
        <v>351</v>
      </c>
      <c r="R19" s="540"/>
    </row>
    <row r="20" spans="1:21" ht="29.25">
      <c r="A20" s="1044"/>
      <c r="B20" s="1506"/>
      <c r="C20" s="644" t="s">
        <v>576</v>
      </c>
      <c r="D20" s="499">
        <v>1</v>
      </c>
      <c r="E20" s="522">
        <v>1</v>
      </c>
      <c r="F20" s="522"/>
      <c r="G20" s="522"/>
      <c r="H20" s="490" t="s">
        <v>528</v>
      </c>
      <c r="I20" s="351">
        <v>0</v>
      </c>
      <c r="J20" s="323"/>
      <c r="K20" s="638">
        <v>1</v>
      </c>
      <c r="L20" s="319">
        <f t="shared" si="0"/>
        <v>-1</v>
      </c>
      <c r="M20" s="320">
        <f t="shared" si="1"/>
        <v>2</v>
      </c>
      <c r="N20" s="477" t="str">
        <f>IF(M20&lt;=T$17,"T",IF(M20&lt;$Y$17,"R",IF(M20&gt;=$Y$17,"P")))</f>
        <v>P</v>
      </c>
      <c r="O20" s="323"/>
      <c r="P20" s="323" t="s">
        <v>524</v>
      </c>
      <c r="Q20" s="323" t="s">
        <v>351</v>
      </c>
      <c r="R20" s="540"/>
    </row>
    <row r="21" spans="1:21" ht="43.5">
      <c r="A21" s="1044"/>
      <c r="B21" s="1506"/>
      <c r="C21" s="488" t="s">
        <v>577</v>
      </c>
      <c r="D21" s="499">
        <v>1</v>
      </c>
      <c r="E21" s="522">
        <v>1</v>
      </c>
      <c r="F21" s="522"/>
      <c r="G21" s="522"/>
      <c r="H21" s="490" t="s">
        <v>529</v>
      </c>
      <c r="I21" s="351">
        <v>0</v>
      </c>
      <c r="J21" s="323"/>
      <c r="K21" s="638">
        <v>1</v>
      </c>
      <c r="L21" s="319">
        <f t="shared" si="0"/>
        <v>-1</v>
      </c>
      <c r="M21" s="320">
        <f t="shared" si="1"/>
        <v>2</v>
      </c>
      <c r="N21" s="477" t="str">
        <f t="shared" ref="N21:N25" si="2">IF(M21&lt;=T$17,"T",IF(M21&lt;$Y$17,"R",IF(M21&gt;=$Y$17,"P")))</f>
        <v>P</v>
      </c>
      <c r="O21" s="323"/>
      <c r="P21" s="323"/>
      <c r="Q21" s="323"/>
      <c r="R21" s="540"/>
    </row>
    <row r="22" spans="1:21" ht="29.25">
      <c r="A22" s="1044"/>
      <c r="B22" s="1506"/>
      <c r="C22" s="644" t="s">
        <v>578</v>
      </c>
      <c r="D22" s="499">
        <v>1</v>
      </c>
      <c r="E22" s="522">
        <v>1</v>
      </c>
      <c r="F22" s="522"/>
      <c r="G22" s="522"/>
      <c r="H22" s="490" t="s">
        <v>530</v>
      </c>
      <c r="I22" s="351">
        <v>0</v>
      </c>
      <c r="J22" s="323"/>
      <c r="K22" s="638">
        <v>1</v>
      </c>
      <c r="L22" s="319">
        <f t="shared" si="0"/>
        <v>-1</v>
      </c>
      <c r="M22" s="320">
        <f t="shared" si="1"/>
        <v>2</v>
      </c>
      <c r="N22" s="477" t="str">
        <f t="shared" si="2"/>
        <v>P</v>
      </c>
      <c r="O22" s="323"/>
      <c r="P22" s="323"/>
      <c r="Q22" s="323"/>
      <c r="R22" s="540"/>
    </row>
    <row r="23" spans="1:21">
      <c r="A23" s="1044">
        <v>3</v>
      </c>
      <c r="B23" s="1506" t="s">
        <v>538</v>
      </c>
      <c r="C23" s="644" t="s">
        <v>579</v>
      </c>
      <c r="D23" s="652">
        <v>1</v>
      </c>
      <c r="E23" s="522">
        <v>0.01</v>
      </c>
      <c r="F23" s="522"/>
      <c r="G23" s="522"/>
      <c r="H23" s="490" t="s">
        <v>531</v>
      </c>
      <c r="I23" s="351">
        <v>0</v>
      </c>
      <c r="J23" s="323"/>
      <c r="K23" s="352">
        <v>1</v>
      </c>
      <c r="L23" s="319">
        <f t="shared" si="0"/>
        <v>-1.0000000000000009E-2</v>
      </c>
      <c r="M23" s="320">
        <f t="shared" si="1"/>
        <v>1.01</v>
      </c>
      <c r="N23" s="477" t="str">
        <f t="shared" si="2"/>
        <v>P</v>
      </c>
      <c r="O23" s="323"/>
      <c r="P23" s="323" t="s">
        <v>524</v>
      </c>
      <c r="Q23" s="323" t="s">
        <v>351</v>
      </c>
      <c r="R23" s="540"/>
    </row>
    <row r="24" spans="1:21" ht="26.25" customHeight="1">
      <c r="A24" s="1044"/>
      <c r="B24" s="1506"/>
      <c r="C24" s="490" t="s">
        <v>580</v>
      </c>
      <c r="D24" s="499">
        <v>1</v>
      </c>
      <c r="E24" s="522">
        <v>1</v>
      </c>
      <c r="F24" s="522"/>
      <c r="G24" s="522"/>
      <c r="H24" s="490" t="s">
        <v>532</v>
      </c>
      <c r="I24" s="351">
        <v>0</v>
      </c>
      <c r="J24" s="323"/>
      <c r="K24" s="638">
        <v>1</v>
      </c>
      <c r="L24" s="319">
        <f t="shared" si="0"/>
        <v>-1</v>
      </c>
      <c r="M24" s="320">
        <f t="shared" si="1"/>
        <v>2</v>
      </c>
      <c r="N24" s="477" t="str">
        <f t="shared" si="2"/>
        <v>P</v>
      </c>
      <c r="O24" s="323"/>
      <c r="P24" s="323" t="s">
        <v>524</v>
      </c>
      <c r="Q24" s="323" t="s">
        <v>351</v>
      </c>
      <c r="R24" s="540"/>
    </row>
    <row r="25" spans="1:21" ht="42" customHeight="1" thickBot="1">
      <c r="A25" s="1045"/>
      <c r="B25" s="1661"/>
      <c r="C25" s="607" t="s">
        <v>786</v>
      </c>
      <c r="D25" s="502">
        <v>1</v>
      </c>
      <c r="E25" s="647">
        <v>1</v>
      </c>
      <c r="F25" s="647"/>
      <c r="G25" s="647"/>
      <c r="H25" s="607" t="s">
        <v>533</v>
      </c>
      <c r="I25" s="653">
        <v>0</v>
      </c>
      <c r="J25" s="494"/>
      <c r="K25" s="495">
        <v>1</v>
      </c>
      <c r="L25" s="353">
        <f t="shared" si="0"/>
        <v>-1</v>
      </c>
      <c r="M25" s="356">
        <f t="shared" si="1"/>
        <v>2</v>
      </c>
      <c r="N25" s="481" t="str">
        <f t="shared" si="2"/>
        <v>P</v>
      </c>
      <c r="O25" s="494"/>
      <c r="P25" s="494"/>
      <c r="Q25" s="494"/>
      <c r="R25" s="649" t="s">
        <v>713</v>
      </c>
    </row>
    <row r="26" spans="1:21">
      <c r="C26" s="151"/>
    </row>
    <row r="27" spans="1:21" ht="16.5">
      <c r="B27" s="51" t="s">
        <v>24</v>
      </c>
      <c r="C27" s="51"/>
      <c r="D27" s="51"/>
      <c r="E27" s="51"/>
      <c r="F27" s="37"/>
      <c r="G27" s="37"/>
      <c r="H27" s="37"/>
      <c r="I27" s="37"/>
      <c r="J27" s="37"/>
      <c r="K27" s="37"/>
      <c r="L27" s="37"/>
      <c r="M27" s="37"/>
      <c r="N27" s="37"/>
      <c r="O27" s="37"/>
      <c r="P27" s="37"/>
      <c r="Q27" s="37"/>
      <c r="R27" s="37"/>
      <c r="S27" s="37"/>
      <c r="T27" s="37"/>
      <c r="U27" s="37"/>
    </row>
    <row r="28" spans="1:21" ht="15.75">
      <c r="B28" s="37"/>
      <c r="C28" s="37"/>
      <c r="D28" s="37"/>
      <c r="E28" s="37"/>
      <c r="F28" s="37"/>
      <c r="G28" s="37"/>
      <c r="H28" s="37"/>
      <c r="I28" s="37"/>
      <c r="J28" s="37"/>
      <c r="K28" s="37"/>
      <c r="L28" s="37"/>
      <c r="M28" s="37"/>
      <c r="N28" s="37"/>
      <c r="O28" s="37"/>
      <c r="P28" s="37"/>
      <c r="Q28" s="37"/>
      <c r="R28" s="37"/>
      <c r="S28" s="37"/>
      <c r="T28" s="37"/>
      <c r="U28" s="37"/>
    </row>
    <row r="29" spans="1:21" ht="15.75">
      <c r="B29" s="1502"/>
      <c r="C29" s="1503"/>
      <c r="D29" s="1503"/>
      <c r="E29" s="1503"/>
      <c r="F29" s="1503"/>
      <c r="G29" s="1503"/>
      <c r="H29" s="1503"/>
      <c r="I29" s="1503"/>
      <c r="J29" s="1503"/>
      <c r="K29" s="1503"/>
      <c r="L29" s="1503"/>
      <c r="M29" s="1503"/>
      <c r="N29" s="1503"/>
      <c r="O29" s="1503"/>
      <c r="P29" s="1503"/>
      <c r="Q29" s="1503"/>
      <c r="R29" s="1503"/>
      <c r="S29" s="1503"/>
      <c r="T29" s="1503"/>
      <c r="U29" s="1504"/>
    </row>
    <row r="30" spans="1:21" ht="15.75">
      <c r="B30" s="1502"/>
      <c r="C30" s="1503"/>
      <c r="D30" s="1503"/>
      <c r="E30" s="1503"/>
      <c r="F30" s="1503"/>
      <c r="G30" s="1503"/>
      <c r="H30" s="1503"/>
      <c r="I30" s="1503"/>
      <c r="J30" s="1503"/>
      <c r="K30" s="1503"/>
      <c r="L30" s="1503"/>
      <c r="M30" s="1503"/>
      <c r="N30" s="1503"/>
      <c r="O30" s="1503"/>
      <c r="P30" s="1503"/>
      <c r="Q30" s="1503"/>
      <c r="R30" s="1503"/>
      <c r="S30" s="1503"/>
      <c r="T30" s="1503"/>
      <c r="U30" s="1504"/>
    </row>
    <row r="31" spans="1:21" ht="15.75">
      <c r="B31" s="1502"/>
      <c r="C31" s="1503"/>
      <c r="D31" s="1503"/>
      <c r="E31" s="1503"/>
      <c r="F31" s="1503"/>
      <c r="G31" s="1503"/>
      <c r="H31" s="1503"/>
      <c r="I31" s="1503"/>
      <c r="J31" s="1503"/>
      <c r="K31" s="1503"/>
      <c r="L31" s="1503"/>
      <c r="M31" s="1503"/>
      <c r="N31" s="1503"/>
      <c r="O31" s="1503"/>
      <c r="P31" s="1503"/>
      <c r="Q31" s="1503"/>
      <c r="R31" s="1503"/>
      <c r="S31" s="1503"/>
      <c r="T31" s="1503"/>
      <c r="U31" s="1504"/>
    </row>
    <row r="32" spans="1:21" ht="15.75">
      <c r="B32" s="1502"/>
      <c r="C32" s="1503"/>
      <c r="D32" s="1503"/>
      <c r="E32" s="1503"/>
      <c r="F32" s="1503"/>
      <c r="G32" s="1503"/>
      <c r="H32" s="1503"/>
      <c r="I32" s="1503"/>
      <c r="J32" s="1503"/>
      <c r="K32" s="1503"/>
      <c r="L32" s="1503"/>
      <c r="M32" s="1503"/>
      <c r="N32" s="1503"/>
      <c r="O32" s="1503"/>
      <c r="P32" s="1503"/>
      <c r="Q32" s="1503"/>
      <c r="R32" s="1503"/>
      <c r="S32" s="1503"/>
      <c r="T32" s="1503"/>
      <c r="U32" s="1504"/>
    </row>
    <row r="33" spans="2:21" ht="15.75">
      <c r="B33" s="1502"/>
      <c r="C33" s="1503"/>
      <c r="D33" s="1503"/>
      <c r="E33" s="1503"/>
      <c r="F33" s="1503"/>
      <c r="G33" s="1503"/>
      <c r="H33" s="1503"/>
      <c r="I33" s="1503"/>
      <c r="J33" s="1503"/>
      <c r="K33" s="1503"/>
      <c r="L33" s="1503"/>
      <c r="M33" s="1503"/>
      <c r="N33" s="1503"/>
      <c r="O33" s="1503"/>
      <c r="P33" s="1503"/>
      <c r="Q33" s="1503"/>
      <c r="R33" s="1503"/>
      <c r="S33" s="1503"/>
      <c r="T33" s="1503"/>
      <c r="U33" s="1504"/>
    </row>
    <row r="34" spans="2:21" ht="15.75">
      <c r="B34" s="1502"/>
      <c r="C34" s="1503"/>
      <c r="D34" s="1503"/>
      <c r="E34" s="1503"/>
      <c r="F34" s="1503"/>
      <c r="G34" s="1503"/>
      <c r="H34" s="1503"/>
      <c r="I34" s="1503"/>
      <c r="J34" s="1503"/>
      <c r="K34" s="1503"/>
      <c r="L34" s="1503"/>
      <c r="M34" s="1503"/>
      <c r="N34" s="1503"/>
      <c r="O34" s="1503"/>
      <c r="P34" s="1503"/>
      <c r="Q34" s="1503"/>
      <c r="R34" s="1503"/>
      <c r="S34" s="1503"/>
      <c r="T34" s="1503"/>
      <c r="U34" s="1504"/>
    </row>
    <row r="35" spans="2:21" ht="15.75">
      <c r="B35" s="1502"/>
      <c r="C35" s="1503"/>
      <c r="D35" s="1503"/>
      <c r="E35" s="1503"/>
      <c r="F35" s="1503"/>
      <c r="G35" s="1503"/>
      <c r="H35" s="1503"/>
      <c r="I35" s="1503"/>
      <c r="J35" s="1503"/>
      <c r="K35" s="1503"/>
      <c r="L35" s="1503"/>
      <c r="M35" s="1503"/>
      <c r="N35" s="1503"/>
      <c r="O35" s="1503"/>
      <c r="P35" s="1503"/>
      <c r="Q35" s="1503"/>
      <c r="R35" s="1503"/>
      <c r="S35" s="1503"/>
      <c r="T35" s="1503"/>
      <c r="U35" s="1504"/>
    </row>
    <row r="36" spans="2:21" ht="15.75">
      <c r="B36" s="1502"/>
      <c r="C36" s="1503"/>
      <c r="D36" s="1503"/>
      <c r="E36" s="1503"/>
      <c r="F36" s="1503"/>
      <c r="G36" s="1503"/>
      <c r="H36" s="1503"/>
      <c r="I36" s="1503"/>
      <c r="J36" s="1503"/>
      <c r="K36" s="1503"/>
      <c r="L36" s="1503"/>
      <c r="M36" s="1503"/>
      <c r="N36" s="1503"/>
      <c r="O36" s="1503"/>
      <c r="P36" s="1503"/>
      <c r="Q36" s="1503"/>
      <c r="R36" s="1503"/>
      <c r="S36" s="1503"/>
      <c r="T36" s="1503"/>
      <c r="U36" s="1504"/>
    </row>
    <row r="37" spans="2:21" ht="15.75">
      <c r="B37" s="1502"/>
      <c r="C37" s="1503"/>
      <c r="D37" s="1503"/>
      <c r="E37" s="1503"/>
      <c r="F37" s="1503"/>
      <c r="G37" s="1503"/>
      <c r="H37" s="1503"/>
      <c r="I37" s="1503"/>
      <c r="J37" s="1503"/>
      <c r="K37" s="1503"/>
      <c r="L37" s="1503"/>
      <c r="M37" s="1503"/>
      <c r="N37" s="1503"/>
      <c r="O37" s="1503"/>
      <c r="P37" s="1503"/>
      <c r="Q37" s="1503"/>
      <c r="R37" s="1503"/>
      <c r="S37" s="1503"/>
      <c r="T37" s="1503"/>
      <c r="U37" s="1504"/>
    </row>
    <row r="38" spans="2:21" ht="15.75">
      <c r="B38" s="1502"/>
      <c r="C38" s="1503"/>
      <c r="D38" s="1503"/>
      <c r="E38" s="1503"/>
      <c r="F38" s="1503"/>
      <c r="G38" s="1503"/>
      <c r="H38" s="1503"/>
      <c r="I38" s="1503"/>
      <c r="J38" s="1503"/>
      <c r="K38" s="1503"/>
      <c r="L38" s="1503"/>
      <c r="M38" s="1503"/>
      <c r="N38" s="1503"/>
      <c r="O38" s="1503"/>
      <c r="P38" s="1503"/>
      <c r="Q38" s="1503"/>
      <c r="R38" s="1503"/>
      <c r="S38" s="1503"/>
      <c r="T38" s="1503"/>
      <c r="U38" s="1504"/>
    </row>
    <row r="39" spans="2:21" ht="15.75">
      <c r="B39" s="1502"/>
      <c r="C39" s="1503"/>
      <c r="D39" s="1503"/>
      <c r="E39" s="1503"/>
      <c r="F39" s="1503"/>
      <c r="G39" s="1503"/>
      <c r="H39" s="1503"/>
      <c r="I39" s="1503"/>
      <c r="J39" s="1503"/>
      <c r="K39" s="1503"/>
      <c r="L39" s="1503"/>
      <c r="M39" s="1503"/>
      <c r="N39" s="1503"/>
      <c r="O39" s="1503"/>
      <c r="P39" s="1503"/>
      <c r="Q39" s="1503"/>
      <c r="R39" s="1503"/>
      <c r="S39" s="1503"/>
      <c r="T39" s="1503"/>
      <c r="U39" s="1504"/>
    </row>
  </sheetData>
  <mergeCells count="46">
    <mergeCell ref="L13:N13"/>
    <mergeCell ref="O13:O14"/>
    <mergeCell ref="P13:P14"/>
    <mergeCell ref="A13:A14"/>
    <mergeCell ref="B13:B14"/>
    <mergeCell ref="C13:C14"/>
    <mergeCell ref="D13:G13"/>
    <mergeCell ref="H13:H14"/>
    <mergeCell ref="B23:B25"/>
    <mergeCell ref="B19:B22"/>
    <mergeCell ref="A23:A25"/>
    <mergeCell ref="A16:A18"/>
    <mergeCell ref="A19:A22"/>
    <mergeCell ref="A6:C6"/>
    <mergeCell ref="D6:K6"/>
    <mergeCell ref="A7:C7"/>
    <mergeCell ref="D7:K7"/>
    <mergeCell ref="B16:B18"/>
    <mergeCell ref="K13:K14"/>
    <mergeCell ref="R13:R14"/>
    <mergeCell ref="I13:I14"/>
    <mergeCell ref="J13:J14"/>
    <mergeCell ref="A1:C3"/>
    <mergeCell ref="D1:K1"/>
    <mergeCell ref="L1:R1"/>
    <mergeCell ref="D2:K3"/>
    <mergeCell ref="L2:R2"/>
    <mergeCell ref="L3:R3"/>
    <mergeCell ref="A8:C8"/>
    <mergeCell ref="D8:K8"/>
    <mergeCell ref="A10:R10"/>
    <mergeCell ref="A12:J12"/>
    <mergeCell ref="K12:R12"/>
    <mergeCell ref="A5:C5"/>
    <mergeCell ref="D5:K5"/>
    <mergeCell ref="B29:U29"/>
    <mergeCell ref="B30:U30"/>
    <mergeCell ref="B31:U31"/>
    <mergeCell ref="B32:U32"/>
    <mergeCell ref="B33:U33"/>
    <mergeCell ref="B39:U39"/>
    <mergeCell ref="B34:U34"/>
    <mergeCell ref="B35:U35"/>
    <mergeCell ref="B36:U36"/>
    <mergeCell ref="B37:U37"/>
    <mergeCell ref="B38:U38"/>
  </mergeCells>
  <conditionalFormatting sqref="N16">
    <cfRule type="iconSet" priority="20">
      <iconSet iconSet="3Symbols2">
        <cfvo type="percent" val="0"/>
        <cfvo type="percent" val="0.74"/>
        <cfvo type="percent" val="0.85"/>
      </iconSet>
    </cfRule>
  </conditionalFormatting>
  <conditionalFormatting sqref="N16:N25">
    <cfRule type="containsText" dxfId="8" priority="1" stopIfTrue="1" operator="containsText" text="P">
      <formula>NOT(ISERROR(SEARCH("P",N16)))</formula>
    </cfRule>
    <cfRule type="containsText" dxfId="7" priority="2" stopIfTrue="1" operator="containsText" text="R">
      <formula>NOT(ISERROR(SEARCH("R",N16)))</formula>
    </cfRule>
    <cfRule type="containsText" dxfId="6" priority="3" operator="containsText" text="T">
      <formula>NOT(ISERROR(SEARCH("T",N16)))</formula>
    </cfRule>
  </conditionalFormatting>
  <conditionalFormatting sqref="N17">
    <cfRule type="iconSet" priority="16">
      <iconSet iconSet="3Symbols2">
        <cfvo type="percent" val="0"/>
        <cfvo type="percent" val="0.74"/>
        <cfvo type="percent" val="0.85"/>
      </iconSet>
    </cfRule>
  </conditionalFormatting>
  <conditionalFormatting sqref="N18">
    <cfRule type="iconSet" priority="12">
      <iconSet iconSet="3Symbols2">
        <cfvo type="percent" val="0"/>
        <cfvo type="percent" val="0.74"/>
        <cfvo type="percent" val="0.85"/>
      </iconSet>
    </cfRule>
  </conditionalFormatting>
  <conditionalFormatting sqref="N19">
    <cfRule type="iconSet" priority="8">
      <iconSet iconSet="3Symbols2">
        <cfvo type="percent" val="0"/>
        <cfvo type="percent" val="0.74"/>
        <cfvo type="percent" val="0.85"/>
      </iconSet>
    </cfRule>
  </conditionalFormatting>
  <conditionalFormatting sqref="N20:N25">
    <cfRule type="iconSet" priority="385">
      <iconSet iconSet="3Symbols2">
        <cfvo type="percent" val="0"/>
        <cfvo type="percent" val="0.74"/>
        <cfvo type="percent" val="0.85"/>
      </iconSet>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5271-BA09-433F-BABE-C0F6AAA35A55}">
  <dimension ref="A1:T33"/>
  <sheetViews>
    <sheetView topLeftCell="B8" workbookViewId="0">
      <selection activeCell="D19" sqref="D19"/>
    </sheetView>
  </sheetViews>
  <sheetFormatPr defaultColWidth="11.42578125" defaultRowHeight="15"/>
  <cols>
    <col min="1" max="1" width="6.7109375" customWidth="1"/>
    <col min="2" max="2" width="16.7109375" customWidth="1"/>
    <col min="3" max="3" width="24.28515625" customWidth="1"/>
    <col min="4" max="4" width="39.140625" customWidth="1"/>
    <col min="5" max="5" width="6" customWidth="1"/>
    <col min="6" max="6" width="6.5703125" customWidth="1"/>
    <col min="7" max="7" width="7.28515625" customWidth="1"/>
    <col min="8" max="8" width="7.7109375" customWidth="1"/>
    <col min="9" max="9" width="44.5703125" customWidth="1"/>
    <col min="10" max="10" width="15.140625" customWidth="1"/>
    <col min="11" max="11" width="15.42578125" customWidth="1"/>
    <col min="16" max="16" width="16.28515625" customWidth="1"/>
    <col min="17" max="17" width="14.42578125" customWidth="1"/>
    <col min="18" max="18" width="15.85546875" customWidth="1"/>
    <col min="19" max="19" width="17" customWidth="1"/>
  </cols>
  <sheetData>
    <row r="1" spans="1:19" ht="16.5" thickBot="1">
      <c r="A1" s="1150"/>
      <c r="B1" s="1151"/>
      <c r="C1" s="1151"/>
      <c r="D1" s="1152"/>
      <c r="E1" s="1908" t="s">
        <v>18</v>
      </c>
      <c r="F1" s="1909"/>
      <c r="G1" s="1909"/>
      <c r="H1" s="1909"/>
      <c r="I1" s="1909"/>
      <c r="J1" s="1909"/>
      <c r="K1" s="1909"/>
      <c r="L1" s="1910"/>
      <c r="M1" s="1162" t="s">
        <v>489</v>
      </c>
      <c r="N1" s="1163"/>
      <c r="O1" s="1163"/>
      <c r="P1" s="1163"/>
      <c r="Q1" s="1163"/>
      <c r="R1" s="1163"/>
      <c r="S1" s="1358"/>
    </row>
    <row r="2" spans="1:19" ht="42.75" customHeight="1" thickBot="1">
      <c r="A2" s="1153"/>
      <c r="B2" s="1154"/>
      <c r="C2" s="1154"/>
      <c r="D2" s="1155"/>
      <c r="E2" s="1911" t="s">
        <v>17</v>
      </c>
      <c r="F2" s="1912"/>
      <c r="G2" s="1912"/>
      <c r="H2" s="1912"/>
      <c r="I2" s="1912"/>
      <c r="J2" s="1912"/>
      <c r="K2" s="1912"/>
      <c r="L2" s="1913"/>
      <c r="M2" s="1170" t="s">
        <v>23</v>
      </c>
      <c r="N2" s="1171"/>
      <c r="O2" s="1171"/>
      <c r="P2" s="1171"/>
      <c r="Q2" s="1171"/>
      <c r="R2" s="1171"/>
      <c r="S2" s="1365"/>
    </row>
    <row r="3" spans="1:19" ht="25.5" customHeight="1" thickBot="1">
      <c r="A3" s="1156"/>
      <c r="B3" s="1157"/>
      <c r="C3" s="1157"/>
      <c r="D3" s="1158"/>
      <c r="E3" s="1362"/>
      <c r="F3" s="1363"/>
      <c r="G3" s="1363"/>
      <c r="H3" s="1363"/>
      <c r="I3" s="1363"/>
      <c r="J3" s="1363"/>
      <c r="K3" s="1363"/>
      <c r="L3" s="1364"/>
      <c r="M3" s="1172" t="s">
        <v>8</v>
      </c>
      <c r="N3" s="1173"/>
      <c r="O3" s="1173"/>
      <c r="P3" s="1173"/>
      <c r="Q3" s="1173"/>
      <c r="R3" s="1173"/>
      <c r="S3" s="1366"/>
    </row>
    <row r="4" spans="1:19">
      <c r="A4" s="121"/>
      <c r="B4" s="121"/>
      <c r="C4" s="121"/>
      <c r="D4" s="121"/>
      <c r="E4" s="121"/>
      <c r="F4" s="121"/>
      <c r="G4" s="121"/>
      <c r="H4" s="121"/>
      <c r="I4" s="122"/>
      <c r="J4" s="122"/>
      <c r="K4" s="123"/>
      <c r="L4" s="123"/>
      <c r="M4" s="123"/>
      <c r="N4" s="123"/>
      <c r="O4" s="123"/>
      <c r="P4" s="123"/>
      <c r="Q4" s="123"/>
      <c r="R4" s="123"/>
      <c r="S4" s="123"/>
    </row>
    <row r="5" spans="1:19">
      <c r="A5" s="1137" t="s">
        <v>10</v>
      </c>
      <c r="B5" s="1137"/>
      <c r="C5" s="1137"/>
      <c r="D5" s="1137"/>
      <c r="E5" s="993" t="s">
        <v>641</v>
      </c>
      <c r="F5" s="994"/>
      <c r="G5" s="994"/>
      <c r="H5" s="994"/>
      <c r="I5" s="994"/>
      <c r="J5" s="994"/>
      <c r="K5" s="994"/>
      <c r="L5" s="995"/>
      <c r="M5" s="123"/>
      <c r="N5" s="123"/>
      <c r="O5" s="123"/>
      <c r="P5" s="123"/>
      <c r="Q5" s="123"/>
      <c r="R5" s="123"/>
      <c r="S5" s="123"/>
    </row>
    <row r="6" spans="1:19">
      <c r="A6" s="1137" t="s">
        <v>25</v>
      </c>
      <c r="B6" s="1137"/>
      <c r="C6" s="1137"/>
      <c r="D6" s="1137"/>
      <c r="E6" s="993">
        <v>2025</v>
      </c>
      <c r="F6" s="994"/>
      <c r="G6" s="994"/>
      <c r="H6" s="994"/>
      <c r="I6" s="994"/>
      <c r="J6" s="994"/>
      <c r="K6" s="994"/>
      <c r="L6" s="995"/>
      <c r="M6" s="123"/>
      <c r="N6" s="123"/>
      <c r="O6" s="123"/>
      <c r="P6" s="123"/>
      <c r="Q6" s="123"/>
      <c r="R6" s="123"/>
      <c r="S6" s="123"/>
    </row>
    <row r="7" spans="1:19">
      <c r="A7" s="1137" t="s">
        <v>6</v>
      </c>
      <c r="B7" s="1137"/>
      <c r="C7" s="1137"/>
      <c r="D7" s="1137"/>
      <c r="E7" s="993" t="s">
        <v>718</v>
      </c>
      <c r="F7" s="994"/>
      <c r="G7" s="994"/>
      <c r="H7" s="994"/>
      <c r="I7" s="994"/>
      <c r="J7" s="994"/>
      <c r="K7" s="994"/>
      <c r="L7" s="995"/>
      <c r="M7" s="123"/>
      <c r="N7" s="123"/>
      <c r="O7" s="123"/>
      <c r="P7" s="123"/>
      <c r="Q7" s="123"/>
      <c r="R7" s="123"/>
      <c r="S7" s="123"/>
    </row>
    <row r="8" spans="1:19">
      <c r="A8" s="1137" t="s">
        <v>7</v>
      </c>
      <c r="B8" s="1137"/>
      <c r="C8" s="1137"/>
      <c r="D8" s="1137"/>
      <c r="E8" s="993" t="s">
        <v>1151</v>
      </c>
      <c r="F8" s="994"/>
      <c r="G8" s="994"/>
      <c r="H8" s="994"/>
      <c r="I8" s="994"/>
      <c r="J8" s="994"/>
      <c r="K8" s="994"/>
      <c r="L8" s="995"/>
      <c r="M8" s="123"/>
      <c r="N8" s="123"/>
      <c r="O8" s="123"/>
      <c r="P8" s="123"/>
      <c r="Q8" s="123"/>
      <c r="R8" s="123"/>
      <c r="S8" s="123"/>
    </row>
    <row r="9" spans="1:19" ht="15.75" thickBot="1">
      <c r="A9" s="124"/>
      <c r="B9" s="124"/>
      <c r="C9" s="124"/>
      <c r="D9" s="124"/>
      <c r="E9" s="124"/>
      <c r="F9" s="124"/>
      <c r="G9" s="124"/>
      <c r="H9" s="124"/>
      <c r="I9" s="122"/>
      <c r="J9" s="122"/>
      <c r="K9" s="122"/>
      <c r="L9" s="122"/>
      <c r="M9" s="123"/>
      <c r="N9" s="123"/>
      <c r="O9" s="123"/>
      <c r="P9" s="123"/>
      <c r="Q9" s="123"/>
      <c r="R9" s="123"/>
      <c r="S9" s="123"/>
    </row>
    <row r="10" spans="1:19" ht="32.25" thickBot="1">
      <c r="A10" s="1138" t="s">
        <v>9</v>
      </c>
      <c r="B10" s="1139"/>
      <c r="C10" s="1139"/>
      <c r="D10" s="1139"/>
      <c r="E10" s="1139"/>
      <c r="F10" s="1139"/>
      <c r="G10" s="1139"/>
      <c r="H10" s="1139"/>
      <c r="I10" s="1139"/>
      <c r="J10" s="1139"/>
      <c r="K10" s="1139"/>
      <c r="L10" s="1139"/>
      <c r="M10" s="1139"/>
      <c r="N10" s="1139"/>
      <c r="O10" s="1139"/>
      <c r="P10" s="1139"/>
      <c r="Q10" s="1139"/>
      <c r="R10" s="1139"/>
      <c r="S10" s="1140"/>
    </row>
    <row r="11" spans="1:19" ht="16.5" thickBot="1">
      <c r="A11" s="125"/>
      <c r="B11" s="126"/>
      <c r="C11" s="126"/>
      <c r="D11" s="126"/>
      <c r="E11" s="126"/>
      <c r="F11" s="126"/>
      <c r="G11" s="126"/>
      <c r="H11" s="126"/>
      <c r="I11" s="126"/>
      <c r="J11" s="126"/>
      <c r="K11" s="126"/>
      <c r="L11" s="126"/>
      <c r="M11" s="126"/>
      <c r="N11" s="126"/>
      <c r="O11" s="126"/>
      <c r="P11" s="126"/>
      <c r="Q11" s="126"/>
      <c r="R11" s="126"/>
      <c r="S11" s="127"/>
    </row>
    <row r="12" spans="1:19" ht="27" thickBot="1">
      <c r="A12" s="1141" t="s">
        <v>16</v>
      </c>
      <c r="B12" s="1142"/>
      <c r="C12" s="1142"/>
      <c r="D12" s="1142"/>
      <c r="E12" s="1142"/>
      <c r="F12" s="1142"/>
      <c r="G12" s="1142"/>
      <c r="H12" s="1142"/>
      <c r="I12" s="1142"/>
      <c r="J12" s="1142"/>
      <c r="K12" s="1143"/>
      <c r="L12" s="1144" t="s">
        <v>1</v>
      </c>
      <c r="M12" s="1144"/>
      <c r="N12" s="1144"/>
      <c r="O12" s="1144"/>
      <c r="P12" s="1144"/>
      <c r="Q12" s="1144"/>
      <c r="R12" s="1144"/>
      <c r="S12" s="1145"/>
    </row>
    <row r="13" spans="1:19" ht="25.5" customHeight="1" thickBot="1">
      <c r="A13" s="1133" t="s">
        <v>27</v>
      </c>
      <c r="B13" s="1949" t="s">
        <v>648</v>
      </c>
      <c r="C13" s="1133" t="s">
        <v>26</v>
      </c>
      <c r="D13" s="1135" t="s">
        <v>19</v>
      </c>
      <c r="E13" s="1124" t="s">
        <v>11</v>
      </c>
      <c r="F13" s="1125"/>
      <c r="G13" s="1125"/>
      <c r="H13" s="1126"/>
      <c r="I13" s="1127" t="s">
        <v>20</v>
      </c>
      <c r="J13" s="1127" t="s">
        <v>21</v>
      </c>
      <c r="K13" s="1127" t="s">
        <v>2</v>
      </c>
      <c r="L13" s="1131" t="s">
        <v>22</v>
      </c>
      <c r="M13" s="1118" t="s">
        <v>3</v>
      </c>
      <c r="N13" s="1119"/>
      <c r="O13" s="1120"/>
      <c r="P13" s="1110" t="s">
        <v>4</v>
      </c>
      <c r="Q13" s="1146" t="s">
        <v>5</v>
      </c>
      <c r="R13" s="128" t="s">
        <v>29</v>
      </c>
      <c r="S13" s="1148" t="s">
        <v>0</v>
      </c>
    </row>
    <row r="14" spans="1:19" ht="42.75" customHeight="1" thickBot="1">
      <c r="A14" s="1134"/>
      <c r="B14" s="1950"/>
      <c r="C14" s="1134"/>
      <c r="D14" s="1136"/>
      <c r="E14" s="129" t="s">
        <v>12</v>
      </c>
      <c r="F14" s="129" t="s">
        <v>13</v>
      </c>
      <c r="G14" s="129" t="s">
        <v>14</v>
      </c>
      <c r="H14" s="129" t="s">
        <v>15</v>
      </c>
      <c r="I14" s="1128"/>
      <c r="J14" s="1128"/>
      <c r="K14" s="1128"/>
      <c r="L14" s="1132"/>
      <c r="M14" s="130" t="s">
        <v>30</v>
      </c>
      <c r="N14" s="131" t="s">
        <v>28</v>
      </c>
      <c r="O14" s="132" t="s">
        <v>31</v>
      </c>
      <c r="P14" s="1111"/>
      <c r="Q14" s="1147"/>
      <c r="R14" s="133"/>
      <c r="S14" s="1149"/>
    </row>
    <row r="15" spans="1:19" ht="15.75" thickBot="1">
      <c r="A15" s="121"/>
      <c r="B15" s="121"/>
      <c r="C15" s="121"/>
      <c r="D15" s="121"/>
      <c r="E15" s="121"/>
      <c r="F15" s="121"/>
      <c r="G15" s="121"/>
      <c r="H15" s="121"/>
      <c r="I15" s="121"/>
      <c r="J15" s="121"/>
      <c r="K15" s="148"/>
      <c r="L15" s="121"/>
      <c r="P15" s="121"/>
      <c r="Q15" s="121"/>
      <c r="R15" s="121"/>
      <c r="S15" s="121"/>
    </row>
    <row r="16" spans="1:19" ht="31.5" customHeight="1">
      <c r="A16" s="1223">
        <v>1</v>
      </c>
      <c r="B16" s="968" t="s">
        <v>318</v>
      </c>
      <c r="C16" s="968" t="s">
        <v>408</v>
      </c>
      <c r="D16" s="315" t="s">
        <v>642</v>
      </c>
      <c r="E16" s="654">
        <v>1</v>
      </c>
      <c r="F16" s="654">
        <v>1</v>
      </c>
      <c r="G16" s="654"/>
      <c r="H16" s="654"/>
      <c r="I16" s="642" t="s">
        <v>944</v>
      </c>
      <c r="J16" s="626">
        <v>0</v>
      </c>
      <c r="K16" s="655">
        <v>0</v>
      </c>
      <c r="L16" s="533">
        <v>1</v>
      </c>
      <c r="M16" s="344">
        <v>0</v>
      </c>
      <c r="N16" s="345">
        <v>100</v>
      </c>
      <c r="O16" s="475" t="str">
        <f>IF(N16&lt;=U$17,"T",IF(N16&lt;$Z$17,"R",IF(N16&gt;=$Z$17,"P")))</f>
        <v>P</v>
      </c>
      <c r="P16" s="656">
        <v>1</v>
      </c>
      <c r="Q16" s="642" t="s">
        <v>643</v>
      </c>
      <c r="R16" s="642" t="s">
        <v>644</v>
      </c>
      <c r="S16" s="657" t="s">
        <v>645</v>
      </c>
    </row>
    <row r="17" spans="1:20" ht="42.75" customHeight="1">
      <c r="A17" s="1224"/>
      <c r="B17" s="969"/>
      <c r="C17" s="969"/>
      <c r="D17" s="317" t="s">
        <v>941</v>
      </c>
      <c r="E17" s="658">
        <v>1</v>
      </c>
      <c r="F17" s="658">
        <v>1</v>
      </c>
      <c r="G17" s="659"/>
      <c r="H17" s="659"/>
      <c r="I17" s="490" t="s">
        <v>646</v>
      </c>
      <c r="J17" s="660">
        <v>0</v>
      </c>
      <c r="K17" s="661">
        <v>0</v>
      </c>
      <c r="L17" s="570">
        <v>1</v>
      </c>
      <c r="M17" s="319">
        <v>0</v>
      </c>
      <c r="N17" s="320">
        <v>0.1</v>
      </c>
      <c r="O17" s="477" t="str">
        <f t="shared" ref="O17:O19" si="0">IF(N17&lt;=U$17,"T",IF(N17&lt;$Z$17,"R",IF(N17&gt;=$Z$17,"P")))</f>
        <v>P</v>
      </c>
      <c r="P17" s="603">
        <v>1</v>
      </c>
      <c r="Q17" s="602" t="s">
        <v>643</v>
      </c>
      <c r="R17" s="602" t="s">
        <v>947</v>
      </c>
      <c r="S17" s="604" t="s">
        <v>948</v>
      </c>
    </row>
    <row r="18" spans="1:20" ht="72">
      <c r="A18" s="1224"/>
      <c r="B18" s="969"/>
      <c r="C18" s="969"/>
      <c r="D18" s="317" t="s">
        <v>942</v>
      </c>
      <c r="E18" s="658">
        <v>1</v>
      </c>
      <c r="F18" s="603">
        <v>1</v>
      </c>
      <c r="G18" s="490"/>
      <c r="H18" s="490"/>
      <c r="I18" s="490" t="s">
        <v>945</v>
      </c>
      <c r="J18" s="660">
        <v>0</v>
      </c>
      <c r="K18" s="661">
        <v>0</v>
      </c>
      <c r="L18" s="570">
        <v>1</v>
      </c>
      <c r="M18" s="319">
        <v>0</v>
      </c>
      <c r="N18" s="320">
        <v>1</v>
      </c>
      <c r="O18" s="477" t="str">
        <f t="shared" si="0"/>
        <v>P</v>
      </c>
      <c r="P18" s="603">
        <v>1</v>
      </c>
      <c r="Q18" s="490" t="s">
        <v>949</v>
      </c>
      <c r="R18" s="490" t="s">
        <v>950</v>
      </c>
      <c r="S18" s="604" t="s">
        <v>951</v>
      </c>
    </row>
    <row r="19" spans="1:20" ht="129" thickBot="1">
      <c r="A19" s="1225"/>
      <c r="B19" s="1077"/>
      <c r="C19" s="1077"/>
      <c r="D19" s="662" t="s">
        <v>943</v>
      </c>
      <c r="E19" s="663">
        <v>0.9</v>
      </c>
      <c r="F19" s="667">
        <v>1</v>
      </c>
      <c r="G19" s="607"/>
      <c r="H19" s="607"/>
      <c r="I19" s="662" t="s">
        <v>946</v>
      </c>
      <c r="J19" s="664">
        <v>0</v>
      </c>
      <c r="K19" s="665">
        <v>0</v>
      </c>
      <c r="L19" s="666">
        <v>0.9</v>
      </c>
      <c r="M19" s="353">
        <v>0</v>
      </c>
      <c r="N19" s="356">
        <v>1</v>
      </c>
      <c r="O19" s="481" t="str">
        <f t="shared" si="0"/>
        <v>P</v>
      </c>
      <c r="P19" s="667">
        <v>0.9</v>
      </c>
      <c r="Q19" s="662" t="s">
        <v>952</v>
      </c>
      <c r="R19" s="662" t="s">
        <v>953</v>
      </c>
      <c r="S19" s="668" t="s">
        <v>954</v>
      </c>
    </row>
    <row r="21" spans="1:20" ht="16.5">
      <c r="A21" s="51" t="s">
        <v>24</v>
      </c>
      <c r="B21" s="51"/>
      <c r="C21" s="51"/>
      <c r="D21" s="51"/>
      <c r="E21" s="37"/>
      <c r="F21" s="37"/>
      <c r="G21" s="37"/>
      <c r="H21" s="37"/>
      <c r="I21" s="37"/>
      <c r="J21" s="37"/>
      <c r="K21" s="37"/>
      <c r="L21" s="37"/>
      <c r="M21" s="37"/>
      <c r="N21" s="37"/>
      <c r="O21" s="37"/>
      <c r="P21" s="37"/>
      <c r="Q21" s="37"/>
      <c r="R21" s="37"/>
      <c r="S21" s="37"/>
      <c r="T21" s="37"/>
    </row>
    <row r="22" spans="1:20" ht="15.75">
      <c r="A22" s="37"/>
      <c r="B22" s="37"/>
      <c r="C22" s="37"/>
      <c r="D22" s="37"/>
      <c r="E22" s="37"/>
      <c r="F22" s="37"/>
      <c r="G22" s="37"/>
      <c r="H22" s="37"/>
      <c r="I22" s="37"/>
      <c r="J22" s="37"/>
      <c r="K22" s="37"/>
      <c r="L22" s="37"/>
      <c r="M22" s="37"/>
      <c r="N22" s="37"/>
      <c r="O22" s="37"/>
      <c r="P22" s="37"/>
      <c r="Q22" s="37"/>
      <c r="R22" s="37"/>
      <c r="S22" s="37"/>
      <c r="T22" s="37"/>
    </row>
    <row r="23" spans="1:20" ht="15.75">
      <c r="A23" s="1502"/>
      <c r="B23" s="1503"/>
      <c r="C23" s="1503"/>
      <c r="D23" s="1503"/>
      <c r="E23" s="1503"/>
      <c r="F23" s="1503"/>
      <c r="G23" s="1503"/>
      <c r="H23" s="1503"/>
      <c r="I23" s="1503"/>
      <c r="J23" s="1503"/>
      <c r="K23" s="1503"/>
      <c r="L23" s="1503"/>
      <c r="M23" s="1503"/>
      <c r="N23" s="1503"/>
      <c r="O23" s="1503"/>
      <c r="P23" s="1503"/>
      <c r="Q23" s="1503"/>
      <c r="R23" s="1503"/>
      <c r="S23" s="1503"/>
      <c r="T23" s="1504"/>
    </row>
    <row r="24" spans="1:20" ht="15.75">
      <c r="A24" s="1502"/>
      <c r="B24" s="1503"/>
      <c r="C24" s="1503"/>
      <c r="D24" s="1503"/>
      <c r="E24" s="1503"/>
      <c r="F24" s="1503"/>
      <c r="G24" s="1503"/>
      <c r="H24" s="1503"/>
      <c r="I24" s="1503"/>
      <c r="J24" s="1503"/>
      <c r="K24" s="1503"/>
      <c r="L24" s="1503"/>
      <c r="M24" s="1503"/>
      <c r="N24" s="1503"/>
      <c r="O24" s="1503"/>
      <c r="P24" s="1503"/>
      <c r="Q24" s="1503"/>
      <c r="R24" s="1503"/>
      <c r="S24" s="1503"/>
      <c r="T24" s="1504"/>
    </row>
    <row r="25" spans="1:20" ht="15.75">
      <c r="A25" s="1502"/>
      <c r="B25" s="1503"/>
      <c r="C25" s="1503"/>
      <c r="D25" s="1503"/>
      <c r="E25" s="1503"/>
      <c r="F25" s="1503"/>
      <c r="G25" s="1503"/>
      <c r="H25" s="1503"/>
      <c r="I25" s="1503"/>
      <c r="J25" s="1503"/>
      <c r="K25" s="1503"/>
      <c r="L25" s="1503"/>
      <c r="M25" s="1503"/>
      <c r="N25" s="1503"/>
      <c r="O25" s="1503"/>
      <c r="P25" s="1503"/>
      <c r="Q25" s="1503"/>
      <c r="R25" s="1503"/>
      <c r="S25" s="1503"/>
      <c r="T25" s="1504"/>
    </row>
    <row r="26" spans="1:20" ht="15.75">
      <c r="A26" s="1502"/>
      <c r="B26" s="1503"/>
      <c r="C26" s="1503"/>
      <c r="D26" s="1503"/>
      <c r="E26" s="1503"/>
      <c r="F26" s="1503"/>
      <c r="G26" s="1503"/>
      <c r="H26" s="1503"/>
      <c r="I26" s="1503"/>
      <c r="J26" s="1503"/>
      <c r="K26" s="1503"/>
      <c r="L26" s="1503"/>
      <c r="M26" s="1503"/>
      <c r="N26" s="1503"/>
      <c r="O26" s="1503"/>
      <c r="P26" s="1503"/>
      <c r="Q26" s="1503"/>
      <c r="R26" s="1503"/>
      <c r="S26" s="1503"/>
      <c r="T26" s="1504"/>
    </row>
    <row r="27" spans="1:20" ht="15.75">
      <c r="A27" s="1502"/>
      <c r="B27" s="1503"/>
      <c r="C27" s="1503"/>
      <c r="D27" s="1503"/>
      <c r="E27" s="1503"/>
      <c r="F27" s="1503"/>
      <c r="G27" s="1503"/>
      <c r="H27" s="1503"/>
      <c r="I27" s="1503"/>
      <c r="J27" s="1503"/>
      <c r="K27" s="1503"/>
      <c r="L27" s="1503"/>
      <c r="M27" s="1503"/>
      <c r="N27" s="1503"/>
      <c r="O27" s="1503"/>
      <c r="P27" s="1503"/>
      <c r="Q27" s="1503"/>
      <c r="R27" s="1503"/>
      <c r="S27" s="1503"/>
      <c r="T27" s="1504"/>
    </row>
    <row r="28" spans="1:20" ht="15.75">
      <c r="A28" s="1502"/>
      <c r="B28" s="1503"/>
      <c r="C28" s="1503"/>
      <c r="D28" s="1503"/>
      <c r="E28" s="1503"/>
      <c r="F28" s="1503"/>
      <c r="G28" s="1503"/>
      <c r="H28" s="1503"/>
      <c r="I28" s="1503"/>
      <c r="J28" s="1503"/>
      <c r="K28" s="1503"/>
      <c r="L28" s="1503"/>
      <c r="M28" s="1503"/>
      <c r="N28" s="1503"/>
      <c r="O28" s="1503"/>
      <c r="P28" s="1503"/>
      <c r="Q28" s="1503"/>
      <c r="R28" s="1503"/>
      <c r="S28" s="1503"/>
      <c r="T28" s="1504"/>
    </row>
    <row r="29" spans="1:20" ht="15.75">
      <c r="A29" s="1502"/>
      <c r="B29" s="1503"/>
      <c r="C29" s="1503"/>
      <c r="D29" s="1503"/>
      <c r="E29" s="1503"/>
      <c r="F29" s="1503"/>
      <c r="G29" s="1503"/>
      <c r="H29" s="1503"/>
      <c r="I29" s="1503"/>
      <c r="J29" s="1503"/>
      <c r="K29" s="1503"/>
      <c r="L29" s="1503"/>
      <c r="M29" s="1503"/>
      <c r="N29" s="1503"/>
      <c r="O29" s="1503"/>
      <c r="P29" s="1503"/>
      <c r="Q29" s="1503"/>
      <c r="R29" s="1503"/>
      <c r="S29" s="1503"/>
      <c r="T29" s="1504"/>
    </row>
    <row r="30" spans="1:20" ht="15.75">
      <c r="A30" s="1502"/>
      <c r="B30" s="1503"/>
      <c r="C30" s="1503"/>
      <c r="D30" s="1503"/>
      <c r="E30" s="1503"/>
      <c r="F30" s="1503"/>
      <c r="G30" s="1503"/>
      <c r="H30" s="1503"/>
      <c r="I30" s="1503"/>
      <c r="J30" s="1503"/>
      <c r="K30" s="1503"/>
      <c r="L30" s="1503"/>
      <c r="M30" s="1503"/>
      <c r="N30" s="1503"/>
      <c r="O30" s="1503"/>
      <c r="P30" s="1503"/>
      <c r="Q30" s="1503"/>
      <c r="R30" s="1503"/>
      <c r="S30" s="1503"/>
      <c r="T30" s="1504"/>
    </row>
    <row r="31" spans="1:20" ht="15.75">
      <c r="A31" s="1502"/>
      <c r="B31" s="1503"/>
      <c r="C31" s="1503"/>
      <c r="D31" s="1503"/>
      <c r="E31" s="1503"/>
      <c r="F31" s="1503"/>
      <c r="G31" s="1503"/>
      <c r="H31" s="1503"/>
      <c r="I31" s="1503"/>
      <c r="J31" s="1503"/>
      <c r="K31" s="1503"/>
      <c r="L31" s="1503"/>
      <c r="M31" s="1503"/>
      <c r="N31" s="1503"/>
      <c r="O31" s="1503"/>
      <c r="P31" s="1503"/>
      <c r="Q31" s="1503"/>
      <c r="R31" s="1503"/>
      <c r="S31" s="1503"/>
      <c r="T31" s="1504"/>
    </row>
    <row r="32" spans="1:20" ht="15.75">
      <c r="A32" s="1502"/>
      <c r="B32" s="1503"/>
      <c r="C32" s="1503"/>
      <c r="D32" s="1503"/>
      <c r="E32" s="1503"/>
      <c r="F32" s="1503"/>
      <c r="G32" s="1503"/>
      <c r="H32" s="1503"/>
      <c r="I32" s="1503"/>
      <c r="J32" s="1503"/>
      <c r="K32" s="1503"/>
      <c r="L32" s="1503"/>
      <c r="M32" s="1503"/>
      <c r="N32" s="1503"/>
      <c r="O32" s="1503"/>
      <c r="P32" s="1503"/>
      <c r="Q32" s="1503"/>
      <c r="R32" s="1503"/>
      <c r="S32" s="1503"/>
      <c r="T32" s="1504"/>
    </row>
    <row r="33" spans="1:20" ht="15.75">
      <c r="A33" s="1502"/>
      <c r="B33" s="1503"/>
      <c r="C33" s="1503"/>
      <c r="D33" s="1503"/>
      <c r="E33" s="1503"/>
      <c r="F33" s="1503"/>
      <c r="G33" s="1503"/>
      <c r="H33" s="1503"/>
      <c r="I33" s="1503"/>
      <c r="J33" s="1503"/>
      <c r="K33" s="1503"/>
      <c r="L33" s="1503"/>
      <c r="M33" s="1503"/>
      <c r="N33" s="1503"/>
      <c r="O33" s="1503"/>
      <c r="P33" s="1503"/>
      <c r="Q33" s="1503"/>
      <c r="R33" s="1503"/>
      <c r="S33" s="1503"/>
      <c r="T33" s="1504"/>
    </row>
  </sheetData>
  <mergeCells count="44">
    <mergeCell ref="A1:D3"/>
    <mergeCell ref="E1:L1"/>
    <mergeCell ref="M1:S1"/>
    <mergeCell ref="E2:L3"/>
    <mergeCell ref="M2:S2"/>
    <mergeCell ref="M3:S3"/>
    <mergeCell ref="A5:D5"/>
    <mergeCell ref="E5:L5"/>
    <mergeCell ref="A6:D6"/>
    <mergeCell ref="E6:L6"/>
    <mergeCell ref="A7:D7"/>
    <mergeCell ref="E7:L7"/>
    <mergeCell ref="A8:D8"/>
    <mergeCell ref="E8:L8"/>
    <mergeCell ref="A10:S10"/>
    <mergeCell ref="A12:K12"/>
    <mergeCell ref="L12:S12"/>
    <mergeCell ref="S13:S14"/>
    <mergeCell ref="C16:C19"/>
    <mergeCell ref="A16:A19"/>
    <mergeCell ref="J13:J14"/>
    <mergeCell ref="K13:K14"/>
    <mergeCell ref="L13:L14"/>
    <mergeCell ref="M13:O13"/>
    <mergeCell ref="P13:P14"/>
    <mergeCell ref="Q13:Q14"/>
    <mergeCell ref="A13:A14"/>
    <mergeCell ref="C13:C14"/>
    <mergeCell ref="D13:D14"/>
    <mergeCell ref="E13:H13"/>
    <mergeCell ref="I13:I14"/>
    <mergeCell ref="B13:B14"/>
    <mergeCell ref="B16:B19"/>
    <mergeCell ref="A23:T23"/>
    <mergeCell ref="A24:T24"/>
    <mergeCell ref="A25:T25"/>
    <mergeCell ref="A26:T26"/>
    <mergeCell ref="A27:T27"/>
    <mergeCell ref="A33:T33"/>
    <mergeCell ref="A28:T28"/>
    <mergeCell ref="A29:T29"/>
    <mergeCell ref="A30:T30"/>
    <mergeCell ref="A31:T31"/>
    <mergeCell ref="A32:T32"/>
  </mergeCells>
  <conditionalFormatting sqref="O16:O19">
    <cfRule type="containsText" dxfId="5" priority="403" stopIfTrue="1" operator="containsText" text="P">
      <formula>NOT(ISERROR(SEARCH("P",O16)))</formula>
    </cfRule>
    <cfRule type="containsText" dxfId="4" priority="404" stopIfTrue="1" operator="containsText" text="R">
      <formula>NOT(ISERROR(SEARCH("R",O16)))</formula>
    </cfRule>
    <cfRule type="containsText" dxfId="3" priority="405" operator="containsText" text="T">
      <formula>NOT(ISERROR(SEARCH("T",O16)))</formula>
    </cfRule>
    <cfRule type="iconSet" priority="406">
      <iconSet iconSet="3Symbols2">
        <cfvo type="percent" val="0"/>
        <cfvo type="percent" val="0.74"/>
        <cfvo type="percent" val="0.85"/>
      </iconSet>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6352-6F2B-4F80-A2EA-201E5B232546}">
  <dimension ref="A1:T19"/>
  <sheetViews>
    <sheetView topLeftCell="A4" zoomScale="90" zoomScaleNormal="90" workbookViewId="0">
      <selection activeCell="C20" sqref="C19:C20"/>
    </sheetView>
  </sheetViews>
  <sheetFormatPr defaultColWidth="11.42578125" defaultRowHeight="15"/>
  <cols>
    <col min="1" max="1" width="6.28515625" customWidth="1"/>
    <col min="2" max="2" width="19.140625" customWidth="1"/>
    <col min="3" max="3" width="33.5703125" customWidth="1"/>
    <col min="4" max="4" width="35.28515625" customWidth="1"/>
    <col min="5" max="5" width="5.140625" customWidth="1"/>
    <col min="6" max="6" width="6.85546875" customWidth="1"/>
    <col min="7" max="7" width="6.140625" customWidth="1"/>
    <col min="8" max="8" width="6.28515625" customWidth="1"/>
    <col min="9" max="9" width="43.28515625" customWidth="1"/>
    <col min="10" max="10" width="19.85546875" customWidth="1"/>
    <col min="17" max="17" width="13.28515625" customWidth="1"/>
    <col min="18" max="18" width="27.42578125" customWidth="1"/>
    <col min="19" max="19" width="23.5703125" customWidth="1"/>
  </cols>
  <sheetData>
    <row r="1" spans="1:20" ht="15.75" thickBot="1">
      <c r="A1" s="266"/>
      <c r="B1" s="267"/>
      <c r="C1" s="267"/>
      <c r="D1" s="268"/>
      <c r="E1" s="327" t="s">
        <v>18</v>
      </c>
      <c r="F1" s="328"/>
      <c r="G1" s="328"/>
      <c r="H1" s="328"/>
      <c r="I1" s="328"/>
      <c r="J1" s="328"/>
      <c r="K1" s="328"/>
      <c r="L1" s="329"/>
      <c r="M1" s="327" t="s">
        <v>714</v>
      </c>
      <c r="N1" s="328"/>
      <c r="O1" s="328"/>
      <c r="P1" s="328"/>
      <c r="Q1" s="328"/>
      <c r="R1" s="328"/>
      <c r="S1" s="329"/>
    </row>
    <row r="2" spans="1:20" ht="48" customHeight="1" thickBot="1">
      <c r="A2" s="1150"/>
      <c r="B2" s="1151"/>
      <c r="C2" s="1151"/>
      <c r="D2" s="1152"/>
      <c r="E2" s="1962" t="s">
        <v>17</v>
      </c>
      <c r="F2" s="1963"/>
      <c r="G2" s="1963"/>
      <c r="H2" s="1963"/>
      <c r="I2" s="1963"/>
      <c r="J2" s="1963"/>
      <c r="K2" s="1963"/>
      <c r="L2" s="1964"/>
      <c r="M2" s="1240" t="s">
        <v>23</v>
      </c>
      <c r="N2" s="1241"/>
      <c r="O2" s="1241"/>
      <c r="P2" s="1241"/>
      <c r="Q2" s="1241"/>
      <c r="R2" s="1241"/>
      <c r="S2" s="1242"/>
    </row>
    <row r="3" spans="1:20" ht="15.75" thickBot="1">
      <c r="A3" s="1156"/>
      <c r="B3" s="1157"/>
      <c r="C3" s="1157"/>
      <c r="D3" s="1158"/>
      <c r="E3" s="1237"/>
      <c r="F3" s="1238"/>
      <c r="G3" s="1238"/>
      <c r="H3" s="1238"/>
      <c r="I3" s="1238"/>
      <c r="J3" s="1238"/>
      <c r="K3" s="1238"/>
      <c r="L3" s="1239"/>
      <c r="M3" s="1243" t="s">
        <v>8</v>
      </c>
      <c r="N3" s="1244"/>
      <c r="O3" s="1244"/>
      <c r="P3" s="1244"/>
      <c r="Q3" s="1244"/>
      <c r="R3" s="1244"/>
      <c r="S3" s="1245"/>
    </row>
    <row r="4" spans="1:20">
      <c r="A4" s="1150"/>
      <c r="B4" s="1151"/>
      <c r="C4" s="1151"/>
      <c r="D4" s="1151"/>
      <c r="E4" s="1151"/>
      <c r="F4" s="1151"/>
      <c r="G4" s="1151"/>
      <c r="H4" s="1151"/>
      <c r="I4" s="1151"/>
      <c r="J4" s="1151"/>
      <c r="K4" s="1151"/>
      <c r="L4" s="1151"/>
      <c r="M4" s="1151"/>
      <c r="N4" s="1151"/>
      <c r="O4" s="1151"/>
      <c r="P4" s="1151"/>
      <c r="Q4" s="1151"/>
      <c r="R4" s="1151"/>
      <c r="S4" s="1152"/>
    </row>
    <row r="5" spans="1:20">
      <c r="A5" s="218" t="s">
        <v>82</v>
      </c>
      <c r="B5" s="203"/>
      <c r="C5" s="203"/>
      <c r="D5" s="204"/>
      <c r="E5" s="1951" t="s">
        <v>717</v>
      </c>
      <c r="F5" s="1951"/>
      <c r="G5" s="1951"/>
      <c r="H5" s="1951"/>
      <c r="I5" s="1951"/>
      <c r="J5" s="1951"/>
      <c r="K5" s="1951"/>
      <c r="L5" s="1951"/>
      <c r="M5" s="1956"/>
      <c r="N5" s="1957"/>
      <c r="O5" s="1957"/>
      <c r="P5" s="1957"/>
      <c r="Q5" s="1957"/>
      <c r="R5" s="1957"/>
      <c r="S5" s="1958"/>
    </row>
    <row r="6" spans="1:20">
      <c r="A6" s="218" t="s">
        <v>25</v>
      </c>
      <c r="B6" s="203"/>
      <c r="C6" s="203"/>
      <c r="D6" s="204"/>
      <c r="E6" s="1181">
        <v>2025</v>
      </c>
      <c r="F6" s="1181"/>
      <c r="G6" s="1181"/>
      <c r="H6" s="1181"/>
      <c r="I6" s="1181"/>
      <c r="J6" s="1181"/>
      <c r="K6" s="1181"/>
      <c r="L6" s="1181"/>
      <c r="M6" s="1956"/>
      <c r="N6" s="1957"/>
      <c r="O6" s="1957"/>
      <c r="P6" s="1957"/>
      <c r="Q6" s="1957"/>
      <c r="R6" s="1957"/>
      <c r="S6" s="1958"/>
    </row>
    <row r="7" spans="1:20">
      <c r="A7" s="218" t="s">
        <v>6</v>
      </c>
      <c r="B7" s="203"/>
      <c r="C7" s="203"/>
      <c r="D7" s="204"/>
      <c r="E7" s="1181" t="s">
        <v>718</v>
      </c>
      <c r="F7" s="1181"/>
      <c r="G7" s="1181"/>
      <c r="H7" s="1181"/>
      <c r="I7" s="1181"/>
      <c r="J7" s="1181"/>
      <c r="K7" s="1181"/>
      <c r="L7" s="1181"/>
      <c r="M7" s="1956"/>
      <c r="N7" s="1957"/>
      <c r="O7" s="1957"/>
      <c r="P7" s="1957"/>
      <c r="Q7" s="1957"/>
      <c r="R7" s="1957"/>
      <c r="S7" s="1958"/>
    </row>
    <row r="8" spans="1:20" ht="15.75" thickBot="1">
      <c r="A8" s="219" t="s">
        <v>7</v>
      </c>
      <c r="B8" s="220"/>
      <c r="C8" s="220"/>
      <c r="D8" s="221"/>
      <c r="E8" s="993" t="s">
        <v>1151</v>
      </c>
      <c r="F8" s="994"/>
      <c r="G8" s="994"/>
      <c r="H8" s="994"/>
      <c r="I8" s="994"/>
      <c r="J8" s="994"/>
      <c r="K8" s="994"/>
      <c r="L8" s="995"/>
      <c r="M8" s="1959"/>
      <c r="N8" s="1960"/>
      <c r="O8" s="1960"/>
      <c r="P8" s="1960"/>
      <c r="Q8" s="1960"/>
      <c r="R8" s="1960"/>
      <c r="S8" s="1961"/>
    </row>
    <row r="9" spans="1:20" ht="15.75" thickBot="1">
      <c r="A9" s="1952"/>
      <c r="B9" s="1953"/>
      <c r="C9" s="1953"/>
      <c r="D9" s="1953"/>
      <c r="E9" s="1953"/>
      <c r="F9" s="1953"/>
      <c r="G9" s="1953"/>
      <c r="H9" s="1953"/>
      <c r="I9" s="1953"/>
      <c r="J9" s="1953"/>
      <c r="K9" s="1953"/>
      <c r="L9" s="1953"/>
      <c r="M9" s="1953"/>
      <c r="N9" s="1953"/>
      <c r="O9" s="1953"/>
      <c r="P9" s="1953"/>
      <c r="Q9" s="1953"/>
      <c r="R9" s="1953"/>
      <c r="S9" s="1954"/>
    </row>
    <row r="10" spans="1:20" ht="15.75" thickBot="1">
      <c r="A10" s="1246" t="s">
        <v>9</v>
      </c>
      <c r="B10" s="1247"/>
      <c r="C10" s="1247"/>
      <c r="D10" s="1247"/>
      <c r="E10" s="1247"/>
      <c r="F10" s="1247"/>
      <c r="G10" s="1247"/>
      <c r="H10" s="1247"/>
      <c r="I10" s="1247"/>
      <c r="J10" s="1247"/>
      <c r="K10" s="1247"/>
      <c r="L10" s="1247"/>
      <c r="M10" s="1247"/>
      <c r="N10" s="1247"/>
      <c r="O10" s="1247"/>
      <c r="P10" s="1247"/>
      <c r="Q10" s="1247"/>
      <c r="R10" s="1247"/>
      <c r="S10" s="1248"/>
      <c r="T10" s="174"/>
    </row>
    <row r="11" spans="1:20" ht="15.75" thickBot="1">
      <c r="A11" s="176"/>
      <c r="B11" s="1247"/>
      <c r="C11" s="1247"/>
      <c r="D11" s="1247"/>
      <c r="E11" s="1247"/>
      <c r="F11" s="1247"/>
      <c r="G11" s="1247"/>
      <c r="H11" s="1247"/>
      <c r="I11" s="1247"/>
      <c r="J11" s="1247"/>
      <c r="K11" s="1247"/>
      <c r="L11" s="1247"/>
      <c r="M11" s="1247"/>
      <c r="N11" s="1247"/>
      <c r="O11" s="1247"/>
      <c r="P11" s="1247"/>
      <c r="Q11" s="1247"/>
      <c r="R11" s="1247"/>
      <c r="S11" s="1248"/>
      <c r="T11" s="330"/>
    </row>
    <row r="12" spans="1:20" ht="15.75" thickBot="1">
      <c r="A12" s="1249" t="s">
        <v>16</v>
      </c>
      <c r="B12" s="1250"/>
      <c r="C12" s="1250"/>
      <c r="D12" s="1250"/>
      <c r="E12" s="1250"/>
      <c r="F12" s="1250"/>
      <c r="G12" s="1250"/>
      <c r="H12" s="1250"/>
      <c r="I12" s="1250"/>
      <c r="J12" s="1250"/>
      <c r="K12" s="1250"/>
      <c r="L12" s="1251"/>
      <c r="M12" s="1955" t="s">
        <v>1</v>
      </c>
      <c r="N12" s="1252"/>
      <c r="O12" s="1252"/>
      <c r="P12" s="1252"/>
      <c r="Q12" s="1252"/>
      <c r="R12" s="1252"/>
      <c r="S12" s="1253"/>
      <c r="T12" s="331"/>
    </row>
    <row r="13" spans="1:20" ht="120.75" thickBot="1">
      <c r="A13" s="199" t="s">
        <v>27</v>
      </c>
      <c r="B13" s="1226" t="s">
        <v>254</v>
      </c>
      <c r="C13" s="205" t="s">
        <v>26</v>
      </c>
      <c r="D13" s="206" t="s">
        <v>19</v>
      </c>
      <c r="E13" s="1124" t="s">
        <v>11</v>
      </c>
      <c r="F13" s="1125"/>
      <c r="G13" s="1125"/>
      <c r="H13" s="1126"/>
      <c r="I13" s="207" t="s">
        <v>20</v>
      </c>
      <c r="J13" s="207" t="s">
        <v>21</v>
      </c>
      <c r="K13" s="207" t="s">
        <v>2</v>
      </c>
      <c r="L13" s="197" t="s">
        <v>22</v>
      </c>
      <c r="M13" s="208" t="s">
        <v>3</v>
      </c>
      <c r="N13" s="209"/>
      <c r="O13" s="210"/>
      <c r="P13" s="198" t="s">
        <v>4</v>
      </c>
      <c r="Q13" s="135" t="s">
        <v>5</v>
      </c>
      <c r="R13" s="128" t="s">
        <v>29</v>
      </c>
      <c r="S13" s="211" t="s">
        <v>0</v>
      </c>
    </row>
    <row r="14" spans="1:20" ht="15.75" thickBot="1">
      <c r="A14" s="200"/>
      <c r="B14" s="1227"/>
      <c r="C14" s="212"/>
      <c r="D14" s="213"/>
      <c r="E14" s="214" t="s">
        <v>12</v>
      </c>
      <c r="F14" s="129" t="s">
        <v>13</v>
      </c>
      <c r="G14" s="214" t="s">
        <v>14</v>
      </c>
      <c r="H14" s="214" t="s">
        <v>15</v>
      </c>
      <c r="I14" s="215"/>
      <c r="J14" s="215"/>
      <c r="K14" s="215"/>
      <c r="L14" s="133"/>
      <c r="M14" s="130" t="s">
        <v>30</v>
      </c>
      <c r="N14" s="131" t="s">
        <v>28</v>
      </c>
      <c r="O14" s="132" t="s">
        <v>31</v>
      </c>
      <c r="P14" s="201"/>
      <c r="Q14" s="202"/>
      <c r="R14" s="133"/>
      <c r="S14" s="216"/>
    </row>
    <row r="15" spans="1:20" ht="15.75" thickBot="1">
      <c r="A15" s="332"/>
      <c r="B15" s="121"/>
      <c r="C15" s="121"/>
      <c r="D15" s="121"/>
      <c r="E15" s="333"/>
      <c r="F15" s="121"/>
      <c r="G15" s="333"/>
      <c r="H15" s="333"/>
      <c r="I15" s="121"/>
      <c r="J15" s="121"/>
      <c r="K15" s="148"/>
      <c r="L15" s="121"/>
      <c r="P15" s="121"/>
      <c r="Q15" s="121"/>
      <c r="R15" s="121"/>
      <c r="S15" s="334"/>
    </row>
    <row r="16" spans="1:20" ht="67.5" customHeight="1">
      <c r="A16" s="473">
        <v>1</v>
      </c>
      <c r="B16" s="1344" t="s">
        <v>323</v>
      </c>
      <c r="C16" s="421" t="s">
        <v>1123</v>
      </c>
      <c r="D16" s="642" t="s">
        <v>1029</v>
      </c>
      <c r="E16" s="340">
        <v>1</v>
      </c>
      <c r="F16" s="838">
        <v>1</v>
      </c>
      <c r="G16" s="669"/>
      <c r="H16" s="669"/>
      <c r="I16" s="532" t="s">
        <v>1030</v>
      </c>
      <c r="J16" s="670"/>
      <c r="K16" s="670"/>
      <c r="L16" s="339">
        <v>1</v>
      </c>
      <c r="M16" s="344">
        <f t="shared" ref="M16:M17" si="0">IF(L16&lt;1,L16-AVERAGE(E16:H16),L16-(SUM(E16:H16)))</f>
        <v>-1</v>
      </c>
      <c r="N16" s="345">
        <f t="shared" ref="N16" si="1">IF(L16&lt;1,(AVERAGE(E16:H16)/L16),SUM(E16:H16)/L16)</f>
        <v>2</v>
      </c>
      <c r="O16" s="475" t="str">
        <f t="shared" ref="O16:O17" si="2">IF(N16&lt;=U$17,"T",IF(N16&lt;$X$17,"R",IF(N16&gt;=$X$17,"P")))</f>
        <v>P</v>
      </c>
      <c r="P16" s="496"/>
      <c r="Q16" s="496"/>
      <c r="R16" s="421" t="s">
        <v>1032</v>
      </c>
      <c r="S16" s="671" t="s">
        <v>351</v>
      </c>
    </row>
    <row r="17" spans="1:19" ht="89.25" customHeight="1" thickBot="1">
      <c r="A17" s="479">
        <v>2</v>
      </c>
      <c r="B17" s="1346"/>
      <c r="C17" s="350" t="s">
        <v>716</v>
      </c>
      <c r="D17" s="662" t="s">
        <v>1029</v>
      </c>
      <c r="E17" s="672">
        <v>1</v>
      </c>
      <c r="F17" s="839">
        <v>1</v>
      </c>
      <c r="G17" s="673"/>
      <c r="H17" s="673"/>
      <c r="I17" s="546" t="s">
        <v>1031</v>
      </c>
      <c r="J17" s="674"/>
      <c r="K17" s="674"/>
      <c r="L17" s="347">
        <v>1</v>
      </c>
      <c r="M17" s="353">
        <f t="shared" si="0"/>
        <v>-1</v>
      </c>
      <c r="N17" s="356">
        <v>1</v>
      </c>
      <c r="O17" s="481" t="str">
        <f t="shared" si="2"/>
        <v>P</v>
      </c>
      <c r="P17" s="494"/>
      <c r="Q17" s="494"/>
      <c r="R17" s="350" t="s">
        <v>1032</v>
      </c>
      <c r="S17" s="675"/>
    </row>
    <row r="19" spans="1:19" ht="15.75">
      <c r="A19" s="76" t="s">
        <v>24</v>
      </c>
    </row>
  </sheetData>
  <mergeCells count="18">
    <mergeCell ref="A4:S4"/>
    <mergeCell ref="M5:S8"/>
    <mergeCell ref="E13:H13"/>
    <mergeCell ref="A12:L12"/>
    <mergeCell ref="E2:L3"/>
    <mergeCell ref="M2:S2"/>
    <mergeCell ref="M3:S3"/>
    <mergeCell ref="A10:S10"/>
    <mergeCell ref="B11:S11"/>
    <mergeCell ref="A2:D3"/>
    <mergeCell ref="B16:B17"/>
    <mergeCell ref="B13:B14"/>
    <mergeCell ref="E7:L7"/>
    <mergeCell ref="E8:L8"/>
    <mergeCell ref="E5:L5"/>
    <mergeCell ref="E6:L6"/>
    <mergeCell ref="A9:S9"/>
    <mergeCell ref="M12:S12"/>
  </mergeCells>
  <conditionalFormatting sqref="O16:O17">
    <cfRule type="iconSet" priority="411">
      <iconSet iconSet="3Symbols2">
        <cfvo type="percent" val="0"/>
        <cfvo type="percent" val="0.74"/>
        <cfvo type="percent" val="0.85"/>
      </iconSet>
    </cfRule>
    <cfRule type="containsText" dxfId="2" priority="412" stopIfTrue="1" operator="containsText" text="P">
      <formula>NOT(ISERROR(SEARCH("P",O16)))</formula>
    </cfRule>
    <cfRule type="containsText" dxfId="1" priority="413" stopIfTrue="1" operator="containsText" text="R">
      <formula>NOT(ISERROR(SEARCH("R",O16)))</formula>
    </cfRule>
    <cfRule type="containsText" dxfId="0" priority="414" operator="containsText" text="T">
      <formula>NOT(ISERROR(SEARCH("T",O16)))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PLANTILLA RESUMEN</vt:lpstr>
      <vt:lpstr>PyD</vt:lpstr>
      <vt:lpstr>JURID</vt:lpstr>
      <vt:lpstr>Elaboración de Documentos Legal</vt:lpstr>
      <vt:lpstr>RRHH</vt:lpstr>
      <vt:lpstr>COMUNICACIONES</vt:lpstr>
      <vt:lpstr>ADMVO</vt:lpstr>
      <vt:lpstr>TIC</vt:lpstr>
      <vt:lpstr>DESARROLLO E IMPLEMENTACION DE </vt:lpstr>
      <vt:lpstr>ADMINISTRACION DE SERVICIOS TIC</vt:lpstr>
      <vt:lpstr>OPERACIONES TIC</vt:lpstr>
      <vt:lpstr>CONTABILIDAD</vt:lpstr>
      <vt:lpstr>PRESUPUESTO</vt:lpstr>
      <vt:lpstr>ENCADENAMIENTO P</vt:lpstr>
      <vt:lpstr>PROMOCION</vt:lpstr>
      <vt:lpstr>SERVICIOS AL USUARIO</vt:lpstr>
      <vt:lpstr>ESTADISTICAS</vt:lpstr>
      <vt:lpstr>ELABORACION INF TECNICOS</vt:lpstr>
      <vt:lpstr>SECCION CAPTURA Y ANALISIS</vt:lpstr>
      <vt:lpstr>ANALISIS EYC</vt:lpstr>
      <vt:lpstr>ZFP</vt:lpstr>
      <vt:lpstr>ZFE</vt:lpstr>
      <vt:lpstr>RTPYC</vt:lpstr>
      <vt:lpstr>SERVICIOS GENERALES</vt:lpstr>
      <vt:lpstr>COMPRAS Y CONTRATACIONES</vt:lpstr>
      <vt:lpstr>TESORERIA</vt:lpstr>
      <vt:lpstr>OAI</vt:lpstr>
      <vt:lpstr>CIBAO NORTE</vt:lpstr>
      <vt:lpstr>Comite Sistap</vt:lpstr>
      <vt:lpstr>CIGCN</vt:lpstr>
      <vt:lpstr>'PLANTILLA RESUMEN'!Print_Area</vt:lpstr>
      <vt:lpstr>'PLANTILLA RESUMEN'!Print_Titles</vt:lpstr>
    </vt:vector>
  </TitlesOfParts>
  <Company>Universidad de Caldas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Corina  Martinez</cp:lastModifiedBy>
  <cp:lastPrinted>2025-07-07T15:52:13Z</cp:lastPrinted>
  <dcterms:created xsi:type="dcterms:W3CDTF">2011-02-28T16:26:44Z</dcterms:created>
  <dcterms:modified xsi:type="dcterms:W3CDTF">2025-07-07T16:02:01Z</dcterms:modified>
</cp:coreProperties>
</file>