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n.estevez\Desktop\"/>
    </mc:Choice>
  </mc:AlternateContent>
  <xr:revisionPtr revIDLastSave="0" documentId="8_{1987B8B1-87C1-49B5-9CEC-77934BC882DE}" xr6:coauthVersionLast="47" xr6:coauthVersionMax="47" xr10:uidLastSave="{00000000-0000-0000-0000-000000000000}"/>
  <bookViews>
    <workbookView xWindow="-120" yWindow="-120" windowWidth="29040" windowHeight="15840" xr2:uid="{00000000-000D-0000-FFFF-FFFF00000000}"/>
  </bookViews>
  <sheets>
    <sheet name="PLANTILLA RESUMEN" sheetId="17" r:id="rId1"/>
    <sheet name="PyD" sheetId="3" r:id="rId2"/>
    <sheet name="RRHH" sheetId="4" r:id="rId3"/>
    <sheet name="JURID" sheetId="5" r:id="rId4"/>
    <sheet name="COMUNICACIONES" sheetId="7" r:id="rId5"/>
    <sheet name="TIC" sheetId="8" r:id="rId6"/>
    <sheet name="ADMVO" sheetId="9" r:id="rId7"/>
    <sheet name="CONTABILIDAD" sheetId="11" r:id="rId8"/>
    <sheet name="PRESUPUESTO" sheetId="10" r:id="rId9"/>
    <sheet name="ENCADENAMIENTO P" sheetId="18" r:id="rId10"/>
    <sheet name="PROMOCION" sheetId="12" r:id="rId11"/>
    <sheet name="SERVICIOS AL USUARIO" sheetId="13" r:id="rId12"/>
    <sheet name="ESTADISTICAS" sheetId="14" r:id="rId13"/>
    <sheet name="ANALISIS EYC" sheetId="20" r:id="rId14"/>
    <sheet name="ZFP" sheetId="15" r:id="rId15"/>
    <sheet name="Hoja1" sheetId="22" r:id="rId16"/>
    <sheet name="ZFE" sheetId="19" r:id="rId17"/>
    <sheet name="RTPYC"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14" l="1"/>
  <c r="F18" i="17"/>
  <c r="P21" i="10"/>
  <c r="P20" i="10" s="1"/>
  <c r="N24" i="19" l="1"/>
  <c r="N23" i="19"/>
  <c r="N25" i="19"/>
  <c r="N21" i="19"/>
  <c r="N20" i="19"/>
  <c r="N22" i="21"/>
  <c r="O22" i="21"/>
  <c r="O20" i="21"/>
  <c r="O17" i="21"/>
  <c r="N17" i="13" l="1"/>
  <c r="P28" i="14"/>
  <c r="P32" i="14"/>
  <c r="P36" i="14"/>
  <c r="O24" i="21"/>
  <c r="N23" i="21" l="1"/>
  <c r="P31" i="12" l="1"/>
  <c r="P29" i="12"/>
  <c r="N17" i="12"/>
  <c r="N28" i="12"/>
  <c r="N27" i="12"/>
  <c r="O17" i="18"/>
  <c r="N17" i="18"/>
  <c r="N18" i="18"/>
  <c r="N22" i="18"/>
  <c r="N20" i="18"/>
  <c r="N19" i="18"/>
  <c r="P19" i="18"/>
  <c r="P20" i="18"/>
  <c r="P21" i="18"/>
  <c r="P22" i="18"/>
  <c r="P30" i="10"/>
  <c r="P29" i="10"/>
  <c r="P28" i="10"/>
  <c r="P27" i="10"/>
  <c r="P25" i="10"/>
  <c r="P23" i="10"/>
  <c r="P22" i="10"/>
  <c r="O17" i="11" l="1"/>
  <c r="P19" i="7" l="1"/>
  <c r="P20" i="7"/>
  <c r="N20" i="7"/>
  <c r="F13" i="17"/>
  <c r="F9" i="17"/>
  <c r="Q31" i="4"/>
  <c r="P34" i="4"/>
  <c r="N33" i="4"/>
  <c r="O33" i="4"/>
  <c r="P33" i="4" s="1"/>
  <c r="P22" i="3"/>
  <c r="P20" i="3"/>
  <c r="Q20" i="3"/>
  <c r="P19" i="3"/>
  <c r="Q35" i="3"/>
  <c r="O40" i="15" l="1"/>
  <c r="P40" i="15" s="1"/>
  <c r="O39" i="15"/>
  <c r="P39" i="15" s="1"/>
  <c r="N39" i="15"/>
  <c r="O38" i="15"/>
  <c r="P38" i="15" s="1"/>
  <c r="N38" i="15"/>
  <c r="P38" i="3"/>
  <c r="Q38" i="3" s="1"/>
  <c r="P37" i="3"/>
  <c r="Q37" i="3" s="1"/>
  <c r="O37" i="3"/>
  <c r="P36" i="3"/>
  <c r="Q36" i="3" s="1"/>
  <c r="O36" i="3"/>
  <c r="O27" i="13"/>
  <c r="P27" i="13" s="1"/>
  <c r="O26" i="13"/>
  <c r="P26" i="13" s="1"/>
  <c r="N26" i="13"/>
  <c r="O25" i="13"/>
  <c r="P25" i="13" s="1"/>
  <c r="N25" i="13"/>
  <c r="P17" i="18"/>
  <c r="P18" i="18"/>
  <c r="N23" i="18"/>
  <c r="O23" i="18"/>
  <c r="P23" i="18" s="1"/>
  <c r="N24" i="18"/>
  <c r="O24" i="18"/>
  <c r="P24" i="18"/>
  <c r="P35" i="8"/>
  <c r="P34" i="8"/>
  <c r="O33" i="8"/>
  <c r="P33" i="8" s="1"/>
  <c r="N33" i="8"/>
  <c r="O32" i="8"/>
  <c r="P32" i="8" s="1"/>
  <c r="N32" i="8"/>
  <c r="O26" i="18"/>
  <c r="P26" i="18" s="1"/>
  <c r="O27" i="18"/>
  <c r="P27" i="18" s="1"/>
  <c r="O25" i="18"/>
  <c r="P25" i="18" s="1"/>
  <c r="N26" i="18"/>
  <c r="N25" i="18"/>
  <c r="P30" i="12" l="1"/>
  <c r="Q17" i="21" l="1"/>
  <c r="P19" i="21"/>
  <c r="P18" i="21"/>
  <c r="O17" i="5" l="1"/>
  <c r="P17" i="5" s="1"/>
  <c r="O23" i="21" l="1"/>
  <c r="P17" i="21"/>
  <c r="O24" i="14" l="1"/>
  <c r="P24" i="14" s="1"/>
  <c r="N24" i="14"/>
  <c r="Q24" i="12"/>
  <c r="Q18" i="12" l="1"/>
  <c r="N52" i="9" l="1"/>
  <c r="O17" i="9"/>
  <c r="P17" i="9" s="1"/>
  <c r="Q34" i="3"/>
  <c r="O34" i="3"/>
  <c r="Q33" i="3"/>
  <c r="N24" i="4"/>
  <c r="P24" i="4"/>
  <c r="O28" i="4"/>
  <c r="P28" i="4" s="1"/>
  <c r="N28" i="4"/>
  <c r="O27" i="4"/>
  <c r="P27" i="4" s="1"/>
  <c r="N27" i="4"/>
  <c r="O26" i="4"/>
  <c r="P26" i="4" s="1"/>
  <c r="N26" i="4"/>
  <c r="P27" i="7" l="1"/>
  <c r="O28" i="7"/>
  <c r="P28" i="7" s="1"/>
  <c r="O29" i="7"/>
  <c r="P29" i="7" s="1"/>
  <c r="F23" i="7"/>
  <c r="P22" i="7" s="1"/>
  <c r="F18" i="7"/>
  <c r="N24" i="7"/>
  <c r="N26" i="7"/>
  <c r="N19" i="7"/>
  <c r="N21" i="7"/>
  <c r="O26" i="7"/>
  <c r="P26" i="7" s="1"/>
  <c r="P25" i="7"/>
  <c r="O24" i="7"/>
  <c r="P24" i="7" s="1"/>
  <c r="P23" i="7"/>
  <c r="O21" i="7"/>
  <c r="P21" i="7" s="1"/>
  <c r="N17" i="5"/>
  <c r="N19" i="5"/>
  <c r="N20" i="5"/>
  <c r="N21" i="5"/>
  <c r="N22" i="5"/>
  <c r="N23" i="5"/>
  <c r="N24" i="5"/>
  <c r="N25" i="5"/>
  <c r="N26" i="5"/>
  <c r="O18" i="7" l="1"/>
  <c r="P18" i="7" s="1"/>
  <c r="O24" i="5"/>
  <c r="P24" i="5" s="1"/>
  <c r="O26" i="5"/>
  <c r="P26" i="5" s="1"/>
  <c r="O25" i="5"/>
  <c r="P25" i="5" s="1"/>
  <c r="O23" i="5"/>
  <c r="P23" i="5" s="1"/>
  <c r="O22" i="5"/>
  <c r="P22" i="5" s="1"/>
  <c r="O21" i="5"/>
  <c r="P21" i="5" s="1"/>
  <c r="O20" i="5"/>
  <c r="P20" i="5" s="1"/>
  <c r="O19" i="5"/>
  <c r="P19" i="5" s="1"/>
  <c r="K25" i="15" l="1"/>
  <c r="N36" i="15" l="1"/>
  <c r="O36" i="15"/>
  <c r="P36" i="15" s="1"/>
  <c r="L25" i="15"/>
  <c r="Q25" i="15" s="1"/>
  <c r="Q19" i="19"/>
  <c r="N19" i="19"/>
  <c r="P21" i="20" l="1"/>
  <c r="N21" i="20"/>
  <c r="O39" i="20"/>
  <c r="P39" i="20" s="1"/>
  <c r="N39" i="20"/>
  <c r="O42" i="20"/>
  <c r="P42" i="20" s="1"/>
  <c r="N42" i="20"/>
  <c r="P17" i="20"/>
  <c r="P37" i="20"/>
  <c r="N37" i="20"/>
  <c r="O35" i="20"/>
  <c r="P35" i="20" s="1"/>
  <c r="N35" i="20"/>
  <c r="O32" i="20"/>
  <c r="P32" i="20" s="1"/>
  <c r="N32" i="20"/>
  <c r="O28" i="20"/>
  <c r="P28" i="20" s="1"/>
  <c r="N28" i="20"/>
  <c r="O24" i="20"/>
  <c r="P24" i="20" s="1"/>
  <c r="N24" i="20"/>
  <c r="O28" i="19" l="1"/>
  <c r="P28" i="19" s="1"/>
  <c r="N28" i="19"/>
  <c r="O27" i="19"/>
  <c r="P27" i="19" s="1"/>
  <c r="N27" i="19"/>
  <c r="O26" i="19"/>
  <c r="P26" i="19" s="1"/>
  <c r="N26" i="19"/>
  <c r="O25" i="19"/>
  <c r="P25" i="19" s="1"/>
  <c r="O24" i="19"/>
  <c r="P24" i="19" s="1"/>
  <c r="O23" i="19"/>
  <c r="P23" i="19" s="1"/>
  <c r="O22" i="19"/>
  <c r="P22" i="19" s="1"/>
  <c r="O21" i="19"/>
  <c r="P21" i="19" s="1"/>
  <c r="O20" i="19"/>
  <c r="P20" i="19" s="1"/>
  <c r="O19" i="19"/>
  <c r="P19" i="19" s="1"/>
  <c r="O17" i="19"/>
  <c r="P17" i="19" s="1"/>
  <c r="N17" i="19"/>
  <c r="O37" i="15"/>
  <c r="P37" i="15" s="1"/>
  <c r="N37" i="15"/>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P28" i="8" l="1"/>
  <c r="Q24" i="8"/>
  <c r="O24" i="8"/>
  <c r="P24" i="8" s="1"/>
  <c r="N24" i="8"/>
  <c r="O20" i="8"/>
  <c r="P20" i="8" s="1"/>
  <c r="N20" i="8"/>
  <c r="O17" i="8"/>
  <c r="P17" i="8" s="1"/>
  <c r="P33" i="12" l="1"/>
  <c r="N30" i="12"/>
  <c r="N29" i="12"/>
  <c r="P28" i="12"/>
  <c r="P27" i="12"/>
  <c r="O26" i="12"/>
  <c r="P26" i="12" s="1"/>
  <c r="N26" i="12"/>
  <c r="O25" i="12"/>
  <c r="P25" i="12" s="1"/>
  <c r="N25" i="12"/>
  <c r="O24" i="12"/>
  <c r="P24" i="12" s="1"/>
  <c r="N24" i="12"/>
  <c r="P23" i="12"/>
  <c r="N23" i="12"/>
  <c r="O22" i="12"/>
  <c r="P22" i="12" s="1"/>
  <c r="N22" i="12"/>
  <c r="O21" i="12"/>
  <c r="P21" i="12" s="1"/>
  <c r="N21" i="12"/>
  <c r="O20" i="12"/>
  <c r="P20" i="12" s="1"/>
  <c r="N20" i="12"/>
  <c r="P19" i="12"/>
  <c r="N19" i="12"/>
  <c r="P18" i="12"/>
  <c r="N18" i="12"/>
  <c r="P17" i="12"/>
  <c r="P32" i="12" l="1"/>
  <c r="P31" i="10" l="1"/>
  <c r="N31" i="10"/>
  <c r="N30" i="10"/>
  <c r="N29" i="10"/>
  <c r="N28" i="10"/>
  <c r="N27" i="10"/>
  <c r="O26" i="10"/>
  <c r="P26" i="10" s="1"/>
  <c r="N26" i="10"/>
  <c r="N25" i="10"/>
  <c r="O24" i="10"/>
  <c r="P24" i="10" s="1"/>
  <c r="N24" i="10"/>
  <c r="N23" i="10"/>
  <c r="N22" i="10"/>
  <c r="N21" i="10"/>
  <c r="O44" i="11" l="1"/>
  <c r="N44" i="11"/>
  <c r="O43" i="11"/>
  <c r="P43" i="11" s="1"/>
  <c r="N43" i="11"/>
  <c r="O40" i="11"/>
  <c r="P40" i="11" s="1"/>
  <c r="N40" i="11"/>
  <c r="P37" i="11"/>
  <c r="N37" i="11"/>
  <c r="O35" i="11"/>
  <c r="P35" i="11" s="1"/>
  <c r="O34" i="11"/>
  <c r="P34" i="11" s="1"/>
  <c r="O33" i="11"/>
  <c r="P33" i="11" s="1"/>
  <c r="P32" i="11"/>
  <c r="O31" i="11"/>
  <c r="P31" i="11" s="1"/>
  <c r="P30" i="11"/>
  <c r="O29" i="11"/>
  <c r="P29" i="11" s="1"/>
  <c r="P28" i="11"/>
  <c r="N28" i="11"/>
  <c r="P27" i="11"/>
  <c r="N27" i="11"/>
  <c r="P26" i="11"/>
  <c r="P25" i="11"/>
  <c r="P24" i="11"/>
  <c r="N24" i="11"/>
  <c r="P23" i="11"/>
  <c r="N23" i="11"/>
  <c r="P22" i="11"/>
  <c r="N22" i="11"/>
  <c r="P21" i="11"/>
  <c r="N21" i="11"/>
  <c r="P20" i="11"/>
  <c r="N20" i="11"/>
  <c r="P19" i="11"/>
  <c r="N19" i="11"/>
  <c r="P18" i="11"/>
  <c r="N18" i="11"/>
  <c r="P17" i="11"/>
  <c r="N17" i="11"/>
  <c r="O57" i="9" l="1"/>
  <c r="P57" i="9" s="1"/>
  <c r="O52" i="9"/>
  <c r="P52" i="9" s="1"/>
  <c r="O49" i="9"/>
  <c r="P49" i="9" s="1"/>
  <c r="O44" i="9"/>
  <c r="P44" i="9" s="1"/>
  <c r="O41" i="9"/>
  <c r="P41" i="9" s="1"/>
  <c r="O37" i="9"/>
  <c r="P37" i="9" s="1"/>
  <c r="O33" i="9"/>
  <c r="P33" i="9" s="1"/>
  <c r="O27" i="9"/>
  <c r="P27" i="9" s="1"/>
  <c r="Q18" i="9"/>
  <c r="O18" i="9"/>
  <c r="P18" i="9" s="1"/>
  <c r="O21" i="14" l="1"/>
  <c r="P21" i="14" s="1"/>
  <c r="N21" i="14"/>
  <c r="O17" i="14"/>
  <c r="P17" i="14" s="1"/>
  <c r="N17" i="14"/>
  <c r="O20" i="13" l="1"/>
  <c r="P20" i="13" s="1"/>
  <c r="N20" i="13"/>
  <c r="O19" i="13"/>
  <c r="P19" i="13" s="1"/>
  <c r="N19" i="13"/>
  <c r="O17" i="13"/>
  <c r="P17" i="13" s="1"/>
  <c r="O24" i="13"/>
  <c r="P24" i="13" s="1"/>
  <c r="N24" i="13"/>
  <c r="O22" i="13"/>
  <c r="P22" i="13" s="1"/>
  <c r="N22" i="13"/>
  <c r="O23" i="4" l="1"/>
  <c r="P23" i="4" s="1"/>
  <c r="N23" i="4"/>
  <c r="P22" i="4"/>
  <c r="P21" i="4"/>
  <c r="P20" i="4"/>
  <c r="P19" i="4"/>
  <c r="N19" i="4"/>
  <c r="P18" i="4"/>
  <c r="N18" i="4"/>
  <c r="P32" i="4"/>
  <c r="N32" i="4"/>
  <c r="O31" i="4"/>
  <c r="P31" i="4" s="1"/>
  <c r="N31" i="4"/>
  <c r="O30" i="4"/>
  <c r="P30" i="4" s="1"/>
  <c r="N30" i="4"/>
  <c r="P29" i="4"/>
  <c r="N29" i="4"/>
  <c r="P25" i="4"/>
  <c r="N25" i="4"/>
  <c r="Q25" i="3" l="1"/>
  <c r="O25" i="3"/>
  <c r="Q32" i="3"/>
  <c r="Q31" i="3"/>
  <c r="Q30" i="3"/>
  <c r="Q29" i="3"/>
  <c r="Q28" i="3"/>
  <c r="O28" i="3"/>
  <c r="Q27" i="3"/>
  <c r="Q26" i="3"/>
  <c r="Q24" i="3"/>
  <c r="O24" i="3"/>
  <c r="Q23" i="3"/>
  <c r="O23" i="3"/>
  <c r="Q22" i="3"/>
  <c r="O22" i="3"/>
  <c r="P21" i="3"/>
  <c r="Q21" i="3" s="1"/>
  <c r="O21" i="3"/>
  <c r="Q19" i="3"/>
  <c r="O19" i="3"/>
  <c r="N18" i="19"/>
  <c r="P18" i="19"/>
  <c r="A7" i="20"/>
  <c r="A7" i="20"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B36" authorId="0" shapeId="0" xr:uid="{00000000-0006-0000-0100-000001000000}">
      <text>
        <r>
          <rPr>
            <b/>
            <sz val="9"/>
            <color indexed="81"/>
            <rFont val="Tahoma"/>
            <family val="2"/>
          </rPr>
          <t>Corina Martinez:</t>
        </r>
        <r>
          <rPr>
            <sz val="9"/>
            <color indexed="81"/>
            <rFont val="Tahoma"/>
            <family val="2"/>
          </rPr>
          <t xml:space="preserve">
DESVIACION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32" authorId="0" shapeId="0" xr:uid="{00000000-0006-0000-0500-000001000000}">
      <text>
        <r>
          <rPr>
            <b/>
            <sz val="9"/>
            <color indexed="81"/>
            <rFont val="Tahoma"/>
            <family val="2"/>
          </rPr>
          <t>Corina Martinez:</t>
        </r>
        <r>
          <rPr>
            <sz val="9"/>
            <color indexed="81"/>
            <rFont val="Tahoma"/>
            <family val="2"/>
          </rPr>
          <t xml:space="preserve">
DESVIACION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25" authorId="0" shapeId="0" xr:uid="{00000000-0006-0000-0900-000001000000}">
      <text>
        <r>
          <rPr>
            <b/>
            <sz val="9"/>
            <color indexed="81"/>
            <rFont val="Tahoma"/>
            <family val="2"/>
          </rPr>
          <t>Corina Martinez:</t>
        </r>
        <r>
          <rPr>
            <sz val="9"/>
            <color indexed="81"/>
            <rFont val="Tahoma"/>
            <family val="2"/>
          </rPr>
          <t xml:space="preserve">
DESVIACION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25" authorId="0" shapeId="0" xr:uid="{00000000-0006-0000-0B00-000001000000}">
      <text>
        <r>
          <rPr>
            <b/>
            <sz val="9"/>
            <color indexed="81"/>
            <rFont val="Tahoma"/>
            <family val="2"/>
          </rPr>
          <t>Corina Martinez:</t>
        </r>
        <r>
          <rPr>
            <sz val="9"/>
            <color indexed="81"/>
            <rFont val="Tahoma"/>
            <family val="2"/>
          </rPr>
          <t xml:space="preserve">
DESVIACION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38" authorId="0" shapeId="0" xr:uid="{00000000-0006-0000-0E00-000001000000}">
      <text>
        <r>
          <rPr>
            <b/>
            <sz val="9"/>
            <color indexed="81"/>
            <rFont val="Tahoma"/>
            <family val="2"/>
          </rPr>
          <t>Corina Martinez:</t>
        </r>
        <r>
          <rPr>
            <sz val="9"/>
            <color indexed="81"/>
            <rFont val="Tahoma"/>
            <family val="2"/>
          </rPr>
          <t xml:space="preserve">
DESVIACION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<sst xmlns="http://schemas.openxmlformats.org/spreadsheetml/2006/main" count="1625" uniqueCount="867">
  <si>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</si>
  <si>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</si>
  <si>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</si>
  <si>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</si>
  <si>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</si>
  <si>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</si>
  <si>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</si>
  <si>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</si>
  <si>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</si>
  <si>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</si>
  <si>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</si>
  <si>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</si>
  <si>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</si>
  <si>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</si>
  <si>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</si>
  <si>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</si>
  <si>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</si>
  <si>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</si>
  <si>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</si>
  <si>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CÓDIGO: FSPOA-P&amp;D-01</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</si>
  <si>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</si>
  <si>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</si>
  <si>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</si>
  <si>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</si>
  <si>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</si>
  <si>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</si>
  <si>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</si>
  <si>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</si>
  <si>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</si>
  <si>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</si>
  <si>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</si>
  <si>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</si>
  <si>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</si>
  <si>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</si>
  <si>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</si>
  <si>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</si>
  <si>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</si>
  <si>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</si>
  <si>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</si>
  <si>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</si>
  <si>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</si>
  <si>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</si>
  <si>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</si>
  <si>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</si>
  <si>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</si>
  <si>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</si>
  <si>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3. Realizar una presentación de los beneficios de la Ley No. 8-90 y ventajas de instalarse en RD</t>
  </si>
  <si>
    <t>4. Dar seguimiento a la solicitud de instalación de la empresa</t>
  </si>
  <si>
    <t xml:space="preserve">5. Dar asistencia en proceso de instalación de la empresa </t>
  </si>
  <si>
    <t>Brindar asistencia técnica a los inversionistas</t>
  </si>
  <si>
    <t xml:space="preserve">Participar en ferias internaciones </t>
  </si>
  <si>
    <t>1. Identificar ferias internacionales de interés para atracción de inversión a RD</t>
  </si>
  <si>
    <t>2. Realizar presupuesto de participación en la feria</t>
  </si>
  <si>
    <t>Impresión de 250 - Ley 8-90 (Inglés).  Impresión de 250 - Ley 8-90 (Español)</t>
  </si>
  <si>
    <t>Impresión de carpetas promocionales (Inglés y español)</t>
  </si>
  <si>
    <t>Remisión de perfiles de oportunidades comerciales y empresas con potencial de invertir en RD a principales 10 embajadas de RD en el exterior.  Seguimiento a empresas con potencial de invertir en RD, de acuerdo a información suministrada por la División de Análisis Económico y Competitividad.</t>
  </si>
  <si>
    <t>Confirmación del CNZFE en Feria Medica 2021, a celebrarse durante el mes de noviembre, en Dusseldorf.</t>
  </si>
  <si>
    <t>Por limitaciones del COVID-19, la institución no ha participado en eventos internacionales durante el primer trimestre del 2021, de manera presencial.</t>
  </si>
  <si>
    <t>A través de contactos recibidos de nuestras misiones comerciales en el exterior, se ha brindado seguimiento y asistencia a empresas en los Estados Unidos, Canadá, China, Reino Unido, México, Turquía, Egipto, Croacia.</t>
  </si>
  <si>
    <t xml:space="preserve">Asistencia a empresas interesadas en instalarse bajo el régimen de zonas francas.  Remisión de formularios de aplicación e instructivo y/o asistencia a empresas en proceso de instalación. </t>
  </si>
  <si>
    <t xml:space="preserve">Durante el primer trimestre del 2021, se coordinaron 5 visitas a empresas y parques de zonas francas, a potenciales inversionistas en el sector. </t>
  </si>
  <si>
    <t>Durante los meses de enero - marzo del 2021, fueron recibidos por el Departamento de Promoción ejecutivos de 5 empresas, las cuales mostraron interés real en instalarse bajo el régimen de zonas francas.</t>
  </si>
  <si>
    <t xml:space="preserve">Se brindó asistencia y seguimiento a 4 empresas en proceso de instalación. </t>
  </si>
  <si>
    <t xml:space="preserve">Confirmación del CNZFE en Feria Medica 2021, a celebrarse durante el mes de noviembre, en Dusseldorf.  De igual forma, en el evento World Food Moscú, a celebrarse durante el mes de septiembre. </t>
  </si>
  <si>
    <t>Presupuestos World Food Moscu 2021 y Medica 2021.</t>
  </si>
  <si>
    <t>Solicitud impresión y compra Ley 8-90</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</si>
  <si>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</si>
  <si>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</si>
  <si>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</si>
  <si>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</si>
  <si>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</si>
  <si>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</si>
  <si>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</si>
  <si>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</si>
  <si>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Informes mensuales enero -marzo Departamento de Promoción</t>
  </si>
  <si>
    <t>Registro Medica 2021</t>
  </si>
  <si>
    <t>Perfiles de Oportunidades 10 países principales</t>
  </si>
  <si>
    <t>Registro Medica 2021.  Presentación de la Cámara de Comercio Dominico Rusa - propuesta de participación dominicana en la feria World Food Moscow.</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</si>
  <si>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</si>
  <si>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</si>
  <si>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</si>
  <si>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</si>
  <si>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</si>
  <si>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</si>
  <si>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Plan Estratégico Institucional 2021-2024</t>
  </si>
  <si>
    <t>1. Dar seguimiento a la carga en el SISMAP de la nueva estructura organizacional con su resolución de aprobación.</t>
  </si>
  <si>
    <t>Actualización periódica de los subindicadores del SISMAP:
1. Gestión y Calidad de los Servicios
2. Organización del Trabajo</t>
  </si>
  <si>
    <t>2. Presentar al Staff los avances del sistema</t>
  </si>
  <si>
    <t>1. Dar seguimiento al Sistema de Indicadores</t>
  </si>
  <si>
    <t>3. Actualizaciones del Manual de Políticas, Procesos y Procedimientos (MPPP)</t>
  </si>
  <si>
    <t>4. Dar seguimiento a la implementación del Plan de Mejora CAF</t>
  </si>
  <si>
    <t>Dar Seguimiento a las acciones vinculadas con el Plan de Relanzamiento de Zonas Francas, Plan Nacional de Fomento a las Exportaciones (PNFE) 2020-2030</t>
  </si>
  <si>
    <t>Seguimiento trimestral ejecución POA 2021</t>
  </si>
  <si>
    <t>1. Remitir formato para el seguimiento de los POAs institucionales</t>
  </si>
  <si>
    <t>2. Solicitar la evaluación de los POAS a los departamentos</t>
  </si>
  <si>
    <t>1. Solicitar informe de actividades a las áreas involucradas</t>
  </si>
  <si>
    <t>2. Remitir el PEI 2021-2014 revisado y aprobado al MEPyD</t>
  </si>
  <si>
    <t>3. Solicitar la impresión de ejemplares al Depto. Admvo y Financiero</t>
  </si>
  <si>
    <t>4. Socializar con todo el personal</t>
  </si>
  <si>
    <t>1. Completar Matriz de formulación estratégica 2021-2024 con los lineamientos del MEPyD</t>
  </si>
  <si>
    <t>Vincular los productos estratégicos institucionales con los instrumentos de planificación pública</t>
  </si>
  <si>
    <t>Remisión a la Analista del MEPyD para revisión y/o validación</t>
  </si>
  <si>
    <t>Remisión de borrador del PEI y de la matriz de formulación estratégica a las áreas</t>
  </si>
  <si>
    <t>La estructura organizacional está rediseñada, de acuerdo a la detección de las necesidades de las áreas impactadas, estamos a la espera de la resolución validada y firmada por el MAP</t>
  </si>
  <si>
    <t>En espera de resolución de aprobación estructura organizacional</t>
  </si>
  <si>
    <t>3. Remitir Manual de Organización y Funciones actualizado al MAP para carga en el SISMAP</t>
  </si>
  <si>
    <t xml:space="preserve">2. Actualización Manual de Organización y Funciones </t>
  </si>
  <si>
    <t>Presentación de los avances del Sistema de Indicadores en reunión de equipo directivo</t>
  </si>
  <si>
    <t>Solicitud de los reportes de seguimiento a los responsables</t>
  </si>
  <si>
    <t>Inclusión de políticas y procedimientos según requerimiento NOBACI</t>
  </si>
  <si>
    <t>Remisión de correo electrónico para seguimiento de las acciones identificadas en el Plan de Mejora CAF</t>
  </si>
  <si>
    <t>Remisión de correo electrónico solicitando los avances en los planes transversales</t>
  </si>
  <si>
    <t>Remisión de correo electrónico para seguimiento de la ejecución de los POAs</t>
  </si>
  <si>
    <t>Remisión de correo electrónico incluyendo el formato para el seguimiento de la ejecución de los POAs</t>
  </si>
  <si>
    <t xml:space="preserve">Recursos Humanos </t>
  </si>
  <si>
    <t>Cumplir con lo establecido en la Ley No. 41-08 de Función Pública</t>
  </si>
  <si>
    <t>Adecuar la estructura del personal a la realidad funcional</t>
  </si>
  <si>
    <t>Se readecuaron de División a Departamento las áreas de Recursos Humanos y Planificación y Desarrollo. También se modificaron el Departamento deZonas Francas y Parques, el cual cuenta con tres nuevas divisiones: División Autorizaciones a Parques, División de Servicios de Zonas Francas Especiales y División Regulación Textiles, Calzados y Piele. Además al depto de Estadísticas se le agregó la División de Elaboración de Informes Técnicos</t>
  </si>
  <si>
    <t xml:space="preserve">Ajustar el puesto de trabajo, modificando o disminuyendo funciones, cambiando el contenido de la tarea, organización de la misma o reestructuración horaria. </t>
  </si>
  <si>
    <t xml:space="preserve">Garantizar que todos los trabajadores obtengan la información y la formación adecuadas sobre las funciones de sus puestos de trabajos. </t>
  </si>
  <si>
    <t>Realizar diagnóstico de necesidades y prioridades en materia de Recursos Humanos</t>
  </si>
  <si>
    <t>Se realizó el levantamiento de las áreas impactadas y se buscaron soluciones para las mismas</t>
  </si>
  <si>
    <t>Deficiente diseño de la planificación y realización de las actividades a desempeñar en el área de RRHH. Procedimiento incompletos.</t>
  </si>
  <si>
    <t xml:space="preserve">Implementar procedimientos de actuación que garanticen el cumplimiento de la planificación del área. </t>
  </si>
  <si>
    <t>Elaborar Plan de Capacitación</t>
  </si>
  <si>
    <t>Se realizó el levantamiento de las necesidades de capacitación de todas las áreas de la Institución y se realizó un plan de capacitación acorde con las mismas.</t>
  </si>
  <si>
    <t>Postulación de programa de Capacitación favoreciendo a unos trabajadores y a otros no. Solicitud de capacitaciones que no se correspondan con las necesidades de la entidad.</t>
  </si>
  <si>
    <t>Desarrollar e implementar políticas de validez y seguimiento a los procesos internos del programa de Capacitación de forma constante.</t>
  </si>
  <si>
    <t>Solicitar la capacitación al MAP y fijar la fecha en el calendario de la institución</t>
  </si>
  <si>
    <t>Se  realizó todo el proceso en conjunto con el MAP para fines de las capacitaciones y se comenzó la coordinación de fechas.</t>
  </si>
  <si>
    <t xml:space="preserve">Postergar la fecha pautada a la capacitación por parte del MAP a causa de imprevistos climaticos y/o escaso seguimiento con dicha cuestion. </t>
  </si>
  <si>
    <t>Fomentar la colaboración entre trabajadores, mandos intermedios y directivos entre el CNZFE y el MAP.</t>
  </si>
  <si>
    <t>Convocar al personal identificado</t>
  </si>
  <si>
    <t>Todos los cursos tienen ya tienen identificados y convocados el personal de la institución a participar.</t>
  </si>
  <si>
    <t xml:space="preserve">Trato preferencial en el personal a tomar la capacitación. </t>
  </si>
  <si>
    <t xml:space="preserve">Garantizar que todos los trabajadores obtengan las informaciones requeridas para la convocatoria al programa de capacitación. </t>
  </si>
  <si>
    <t>Realizar convocatoria del concurso</t>
  </si>
  <si>
    <t>Cumpliendo con las disposiciones de la Ley No. 41-08 y las del MAP, el CNZFE  realizó el proceso de lugar para la convocatoria a los concursos de oposición</t>
  </si>
  <si>
    <t>No captar la totalidad de la demanda requerida para abrir los concursos por la escasa transmisión por lo medios indicados.</t>
  </si>
  <si>
    <t xml:space="preserve">Desarrollar las herramientas necesarias para levantar la información del mercado y dirigir publicidad a los medios indicados por la poblacion. </t>
  </si>
  <si>
    <t>Completar proceso del concurso</t>
  </si>
  <si>
    <t>Actualmente la Fase II, correspondiente a las Purebas Técnicas, ha finalizado y estamos a la espera del MAP para iniciar con la última fase, que es la de Evaluaciones por Competencias</t>
  </si>
  <si>
    <t xml:space="preserve">Impercepción de la totalidad de los pasos requeridos para completar el proceso de concurso. </t>
  </si>
  <si>
    <t xml:space="preserve">Conocer la rigurosidad de los procesos necesarios para completar el proceso de concurso de forma efectiva. </t>
  </si>
  <si>
    <t>Dar seguimiento a la carga del dossier de documentos del mismo en el SISMAP</t>
  </si>
  <si>
    <t>Diariamente el personal del CNZFE asignado da seguimiento al SISMAP y todos sus dossiers</t>
  </si>
  <si>
    <t>Que los dossiers no sean cargados y nuestra puntuación esté en rojo. Posibilidad de que los analistas no carguen los documentos.</t>
  </si>
  <si>
    <t>Seguimiento continuo en el envío y recibo de evidencias, así como tambien, a los analistas para cumplir con los objetivos de nuestros indicadores.</t>
  </si>
  <si>
    <t>Implementar mejoras en consonancia con la encuesta de clima laboral y clima organizacional, análisis de los procesos, controles y procedimientos técnicos de valoración de absentismo laboral</t>
  </si>
  <si>
    <t>Implementación del Plan de Mejora de Clima Organizacional</t>
  </si>
  <si>
    <t xml:space="preserve">Se han realizado el 50% de las actividades correspondientes a las acciones de mejora provenientes de la Encuesta de Clima Institucional. </t>
  </si>
  <si>
    <t>Que no se implemente el plan correctamente ni en su totalidad</t>
  </si>
  <si>
    <t>Verificacion continua de la planificación y de las acciones a seguir</t>
  </si>
  <si>
    <t>Actualización de los Indicadores dle SISMAP</t>
  </si>
  <si>
    <t>Actualizar el Indicador Organización de la Función de RRHH</t>
  </si>
  <si>
    <t>Se realizó la charla sobre la Ley No. 41-08 de Función Pública a los colaboradores del CNZFE</t>
  </si>
  <si>
    <t>No cumplimiento de la charla de Función Pública</t>
  </si>
  <si>
    <t>Planificación y seguimiento a la charla de Función Pública</t>
  </si>
  <si>
    <t>Actualizar el Indicador  Planificación de RRHH</t>
  </si>
  <si>
    <t>Actualizados con evidencias Plantilla de Planificación de RRHH</t>
  </si>
  <si>
    <t>No remisión de la Planificación de RRHH en el plazo estipulado</t>
  </si>
  <si>
    <t>Planificación y seguimiento constante a la remisión de evidencias dentro del plazo establecido</t>
  </si>
  <si>
    <t>Actualizar el Indicador Organización del Trabajo</t>
  </si>
  <si>
    <t>Se trabajó el proceso de rediseño de la estructura organizacional y estamos a la espera de que sea emitida la Resolución sobre la misma</t>
  </si>
  <si>
    <t>No cumplimiento de las acciones que requieren los subindicadores establecidos</t>
  </si>
  <si>
    <t>Actualizar el Indicador Gestión del Empleo</t>
  </si>
  <si>
    <t>Tenemos 03 concursos de oposición que actualmente ha concluido la fase II y estamos a la espera del MAP para iniciar la Fase III</t>
  </si>
  <si>
    <t>No cumplimiento de las acciones requeridas por los subindicadores establecidos en este indicador</t>
  </si>
  <si>
    <t>Actualizar el Indicador Gestión de las Compensaciones y Beneficios</t>
  </si>
  <si>
    <t>Se designó el representante de la Comisión de personal</t>
  </si>
  <si>
    <t>Actualizar el Indicador Gestión del Rendimiento</t>
  </si>
  <si>
    <t>Actualmente estamos ejecutando el plan de accion de mejoras de la Encuesta de clima organizacional</t>
  </si>
  <si>
    <t>SERVICIOS AL USUARIO</t>
  </si>
  <si>
    <t xml:space="preserve">Tramitacion (In-Out) de Solicitudes y Correspondencias </t>
  </si>
  <si>
    <t>Recepción y Registro fisico y digital.</t>
  </si>
  <si>
    <t xml:space="preserve">Reporte de registro de Solicitudes y Comunicaciones.
</t>
  </si>
  <si>
    <t>1.1.1 Recibir y registrar solicitudes que no cumplen los requisitos establecidos.
1.1.2 Selección incorrecta del tipo de movimiento y de servicio.
1.1.3 Selección incorrecta de remitente de comunicación o solicitud.
1.1.4 Asignar número incorrecto a documento y/o recibo de pago en proceso de digitalización.
1.1.5 Entrega digital y física al departamento incorrecto
1.1.6 Adjuntar archivo escaneado  a solicitud o comunicación incorrecta.</t>
  </si>
  <si>
    <t>Revisión constante del instructivo
Se instruye a los usuarios donde encontrar los modelos de cada tipo de solicitud.
Realizacion de informes
Personal capacitado
Sistema informático
Labores de seguimiento
Crear protocolo de inpección.</t>
  </si>
  <si>
    <t>Registro de salida fisico y digital, y Entrega fisico y/o digital.</t>
  </si>
  <si>
    <t xml:space="preserve">Registro de labor diaria </t>
  </si>
  <si>
    <t xml:space="preserve">1.2.1 Error en asignación de número y fecha de documento.
1.2.2 Asignar o digitar numero solicitud o nombre incorrecto a documento escaneado y adjuntar archivo a solicitud o comunicación incorrecta.
1.2.3 Entrega física o envío digital de oficios a beneficiario incorrecto.
</t>
  </si>
  <si>
    <t>Gestión de solicitudes de información técnica o institucional</t>
  </si>
  <si>
    <t>Asistencia presencial, telefónica o correo</t>
  </si>
  <si>
    <t>El departamento ha gestionado y registrado satisfactoriamente las distirntas solicitudes de informacion y/o asistencia de los usurios.</t>
  </si>
  <si>
    <t>Formulario para levantamiento.
Reporte de Asistencia y/o información</t>
  </si>
  <si>
    <t xml:space="preserve">2.1.1 Que llamadas y correos no sean contestadas o ignoradas.
2.1.2 Que no se dé respuesta a la solicitud.
2.1.3 Técnico no desconozca la información que debe suministrar y  entrega de información equivocada.
</t>
  </si>
  <si>
    <t>Hemos creado un formulario digital para el registro de las asistencias.
Reuniones de reforzamiento con el personal, para elevar el nivel de compromiso.</t>
  </si>
  <si>
    <t>Informe de Implementacion de la Carta Compromiso al Ciudadano</t>
  </si>
  <si>
    <t>3.1. Realizar controles y analisis de cumplimiento de los estandares establecidos.</t>
  </si>
  <si>
    <t>Reporte de cumplimiento</t>
  </si>
  <si>
    <t>3.1.1 Incumplimientos sin soporte o evidencia.
3.1.2 Que no se realicen de manera oportuna o programática.
3.2.1 No informar al usuario de la falta cometida.</t>
  </si>
  <si>
    <t>3.2. Gestionar medidas de subsanación  por incumplimiento.</t>
  </si>
  <si>
    <t>Definir el universo y muestra para aplicación.</t>
  </si>
  <si>
    <t>Informe elaborado</t>
  </si>
  <si>
    <t xml:space="preserve">4.1.1 Que la muestra no sea representativa.
4.2.1 Que se omitan preguntas.
4.2.2 Que no se difunda el formulario de acuerdo al cronograma de trabajo.
4.3.1 Que no se identifique formularios repetidos.
4.3.2 Que se digiten o agrupen informaciones distintas.
4.4.1 Que no se cumpla con la fecha programada.
</t>
  </si>
  <si>
    <t>Mantener la comunicación con el organo rector MAP
Auxilliarnos del departamento de Estadísticas
Presentar programa de implememtación de encuesta.
Reuniones con los grupos de interes interno
Uso de plataforma digital y segura
Procesos responsabilizados</t>
  </si>
  <si>
    <t>Gestionar el Conocimiento y Compromiso individual y colectivo</t>
  </si>
  <si>
    <t>5.1.  Capacitación de reforzamiento sobre procesos del departamento</t>
  </si>
  <si>
    <t>Se efectuó satisfactoriamente la reunión de reforzamiento con la finalidad de motivar el compromiso personal y colectivo del departamento.</t>
  </si>
  <si>
    <t xml:space="preserve">Correo de convocatoria
imagenes de celebración
Minuta o informe (de ser necesario) </t>
  </si>
  <si>
    <t xml:space="preserve">5.1.1 Que no se realice el entrenamiento.
5.1.2 Que no se cuente con el Manual de Políticas, Procesos y Procedimientos actualizado.
5.2.1 Que no asistan los integrantes del departamento a la capacitación por vacaciones.
5.2.2 Que no se cumpla con programa.
</t>
  </si>
  <si>
    <t>Se mantiene una comunicación efectiva con los miembros del departamento
Creación de grupo de comunicacion via mensajería intradepartamental.</t>
  </si>
  <si>
    <t>5.2. Capacitación sobre el impacto de los procesos del departamento en la institución</t>
  </si>
  <si>
    <t xml:space="preserve">DEPARTAMENTO/DIVISIÓN </t>
  </si>
  <si>
    <t>DEPARTAMENTO ESTADISTICAS DE ZONAS FRANCAS</t>
  </si>
  <si>
    <t>Elaborar Informe Estadistico año 2020</t>
  </si>
  <si>
    <t>Elaborado y revisado el Boletin Estadistico 2020 (Cuadros, gráficos, presentacion, comentarios, indices)</t>
  </si>
  <si>
    <t>Que una cantidad significativa no se acopien
Que no se puedan procesar dentro del plazo establecido
Que una cantidad significativa no se puedan validar
Que no se elabore</t>
  </si>
  <si>
    <t>Solicitadas y recibidas bases de Export e Import (DGA)
Elaborados y entregados perfiles requeridos (Argentina y España)</t>
  </si>
  <si>
    <t>Perfiles elaborados</t>
  </si>
  <si>
    <t>Que se solicite con carácter de urgencia y no pueda ser entregado en tiempo hábil</t>
  </si>
  <si>
    <t>Elaboración previa perfiles de principales socios comerciales y paises DR-CAFTA</t>
  </si>
  <si>
    <t>Informes elaborados y remitidos</t>
  </si>
  <si>
    <t>Que no se acopie el dato de manera oportuna
Que no se acopie el universo
Que no se valide adecuadamente</t>
  </si>
  <si>
    <t>Seguimiento al proceso con responsables</t>
  </si>
  <si>
    <t>Fecha: 09/12/2020</t>
  </si>
  <si>
    <t>ADMINISTRATIVO Y FINANCIERO</t>
  </si>
  <si>
    <t xml:space="preserve">1. RECEPCION DE SOLICITUDES </t>
  </si>
  <si>
    <t>SE REALIZARON 28 PROCESOS:   18 PROCESOS DEBAJO DEL UMBRAL EQUIVALENTE A LA SUMA DE RD$938,393,69,   8 PROCESOS DE COMPRAS MENORES POR VALOR DE RD$1,190,282,04 Y 2 PROCESOS DE COMPARACIÓN DE PRECIOS POR VALOR DE RD$4,700,000.00</t>
  </si>
  <si>
    <t>PACC</t>
  </si>
  <si>
    <t>QUE NO SE CUMPLAN LOS PROCESOS, TAL Y COMO LO ESTABLECE LA LEY DE COMPRAS Y CONTRATACIONES 340-06 Y SU REGLAMENTO 543-12 Y NORMAS REFERENTES</t>
  </si>
  <si>
    <t>LLEVAR AL COMITÉ DE COMPRAS TODOS LOS PROCESOS PARA LA ADQUISICION DE BIENES Y SERVICIOS  DE NUESTRA INSTITUCION PARA SU REVISION Y EVALUACION</t>
  </si>
  <si>
    <t>2. SELECCIONAR LOS SUPLIDORES AUTORIZADOS POR EL RNPE</t>
  </si>
  <si>
    <t>3. CUMPLIR CONLO ESTABLECIDO EN LOS UMBRALES DE COMPRAS</t>
  </si>
  <si>
    <t>4. REMITIR AL COMITE DE COMPRAS LAS SOLICITUDES</t>
  </si>
  <si>
    <t>5. ELABORAR  LAS ORDENES DE COMPRA AGRUPANDO LAS RELACIONADAS</t>
  </si>
  <si>
    <t>6. COLOCACION DE ORDENES Y REMIISION DE LAS MISMAS A SUMINISTRO</t>
  </si>
  <si>
    <t xml:space="preserve">7. RECIBO DE FACTURA LUEGO DE QUE SUMINISTRO RECIBA ARTICULOS </t>
  </si>
  <si>
    <t>8. REMISION EXPEDIENTE PARA PAGO</t>
  </si>
  <si>
    <t>9. ELABORAR EL PACC DEL AÑO 2022</t>
  </si>
  <si>
    <t xml:space="preserve">1. RECIBIR LAS NOVEDADES DE LOS DIFERENTES DEPARTAMENTOS </t>
  </si>
  <si>
    <t>SE REALIZARON 548 FACTURAS</t>
  </si>
  <si>
    <t>RELACION INGRESOS</t>
  </si>
  <si>
    <t>DISMINUCION DE LOS INGRESOS PROVENIENTES DEL PAGO DE LAS CUOTAS POR SERVICIOS</t>
  </si>
  <si>
    <t>REALIZAR GESTION DE COBROS EFECTIVA MENDIANTE LLAMADAS, CORREOS Y COMUNICACIONES</t>
  </si>
  <si>
    <t>2. REMITIR LAS NOVEDADES A CONTABILIDAD PARA EMISION DE FACTURAS</t>
  </si>
  <si>
    <t>3. CLASIFICAR Y FIRMAS LAS FACTURAS</t>
  </si>
  <si>
    <t>4. REMITR VIA DIGITAL LAS FACTURAS</t>
  </si>
  <si>
    <t>5. SEGUIMIENTO A EMPRESAS PARA EL PAGO</t>
  </si>
  <si>
    <t>6. ELABORAR INFORME MENSUAL DE INGRESO</t>
  </si>
  <si>
    <t>1. AUTORIZAR LOS CONSUMOS DEBIDAMENTE JUSTIFICADOS</t>
  </si>
  <si>
    <t>SE REALIZARN 28 REPOSICIONES</t>
  </si>
  <si>
    <t xml:space="preserve">RELACION CHEQUES </t>
  </si>
  <si>
    <t>QUE SE REALICEN COMPRAS DE ARTICULOS Y PAGOS DE VIATICOS QUE NO ESTEN DEBIDAMENTE SOPORTADOS GENERANDO PAGOS INCORRECTOS Y COMPRAS NO NECESARIAS</t>
  </si>
  <si>
    <t>VALIDACIÓN Y CONFIRMACION DE LAS NECESIDADES REALES</t>
  </si>
  <si>
    <t>2. ELABORAR LAS FACTURAS A SUPLIDORES INFORMALES</t>
  </si>
  <si>
    <t>3. REPONER LA CAJA CHICA BASADO EN LAS NORMATIVAS DE MANEJO Y USO DE DICHO FONDO</t>
  </si>
  <si>
    <t>4. ELABORAR INFORME MENSUAL DE GASTOS</t>
  </si>
  <si>
    <t>1. IMPLEMENTAR LAS NORMATIVAS DE NOBACI</t>
  </si>
  <si>
    <t>SE OBSERVARON LAS NORMAS DE CONTROL</t>
  </si>
  <si>
    <t>12&amp;</t>
  </si>
  <si>
    <t>NOBACI</t>
  </si>
  <si>
    <t>LA NO OBSERVANCIA DE LAS REGLAS Y NORMAS DISPUESTAS POR LA NOBACI</t>
  </si>
  <si>
    <t>SEGUIMIENTO DIARIO A LA IMPLEMENTACION DE LA NOBACI</t>
  </si>
  <si>
    <t>1. RECIBIR LAS SOLICITUDES DE LOS DIFERENTES DEPARTAMENTOS</t>
  </si>
  <si>
    <t>SE REALIZARON DESPACHOS MENSUALMENTE</t>
  </si>
  <si>
    <t>FORMULARIOS DE AUTORIZACIÓN</t>
  </si>
  <si>
    <t>DESABASTECIMIENTO DE LOS ARTICULOS NECESARIOS QUE IMPIDAN PODER CUMPLIR CON LO REQUERIDO POR LOS DEPARTAMENTOS</t>
  </si>
  <si>
    <t>REVISION DEL INVENTARIO FISICO Y EJECUCION DEL INVENTARIO ANUAL DE MATERIALES VS INVENTARIO DIGITAL</t>
  </si>
  <si>
    <t>2. AUTORIZAR EL DESPACHO DE SUMINISTRO</t>
  </si>
  <si>
    <t>3. FACTURAR EL MATERIAL SOLICITADO POR LOS DEPARTAMENTOS</t>
  </si>
  <si>
    <t>4. ENTREGAR LOS SUMINISTROS</t>
  </si>
  <si>
    <t>1.. ESTABLECER LOS HORARIOS DE TRABAJO PARA OPTIMIZAR EL CONSUMO DE ENERGIA.</t>
  </si>
  <si>
    <t>SE REALIZARON REPORTES RUTAS SEMANALES</t>
  </si>
  <si>
    <t>ELABORACION RUTAS DE VIAJE</t>
  </si>
  <si>
    <t>QUE SE HAGA UN CONSUMO INNECESARIO INCREMENTANTO LOS GASTOS POR SERVICIO</t>
  </si>
  <si>
    <t>SEGUIMIENTO DIARIO PARA DETECTAR AREAS DE MAYOR CONSUMO</t>
  </si>
  <si>
    <t>2. COORDINAR LOS VIAJES Y RUTAS PARA OPTIMIZACION DEL COMBUSTIBLE</t>
  </si>
  <si>
    <t>3. INCREMENTAR USO DE INTERNET PARA REDUCIR LLAMADAS AL EXTERIOR</t>
  </si>
  <si>
    <t>1. FUMIGAR PERIODICAMENTE LAS INSTALACIONES</t>
  </si>
  <si>
    <t>SE REALIZARON MANTENIMIENTOS MENSUALES</t>
  </si>
  <si>
    <t>FORMULARIO CONTROL DE MANTENIMIENTO</t>
  </si>
  <si>
    <t>DAR IMAGEN NO FAVORABLE A NUESTROS COLABORADORES E INVERSIONISTAS</t>
  </si>
  <si>
    <t>ADECUADO SEGUIMIENTO A LAS LABORES REALIZADAS POR EL PERSONAL DE MAYORDOMIA</t>
  </si>
  <si>
    <t>2. LIMPIEZA DIARIA DE LAS ÁREAS</t>
  </si>
  <si>
    <t>3. PINTAR, BRILLAR PISOS Y LIMPIEZA DE ALFOMBRAS</t>
  </si>
  <si>
    <t>4. REALIZAR REPARACIONES MENORES A MOBILIARIO</t>
  </si>
  <si>
    <t>5. DAR MANTENIMIENTO DE LAS FOTOCOPIADORAS</t>
  </si>
  <si>
    <t>1. DAR MANTENIMIENTO AL ASCENSOR</t>
  </si>
  <si>
    <t>MANTENIMIENTOS NO EJECUTADOS CAUSANDO DAÑOS A LOS EQUIPOS</t>
  </si>
  <si>
    <t>REVISION DIARIA DE EQUIPOS PARA COMPROBAR SU CORRECTO FUNCIONAMIENTO</t>
  </si>
  <si>
    <t>2. MANTENIMIENTO DE LA PLANTA ELECTRICA</t>
  </si>
  <si>
    <t>3. DAR MANTENIMIENTO A AIRES ACONDICIONADOS</t>
  </si>
  <si>
    <t>1. RECIBIR LAS SOLICITUDES DE TRANSFERENCIA DE EMPLEADOS A OTRAS AREAS</t>
  </si>
  <si>
    <t>SE REALIZARON REPORTES MENSUALES DE RUTAS DE DISTRIBUCION</t>
  </si>
  <si>
    <t>FORMULARIO CONTROL ENTREGA DOCUMENTOS</t>
  </si>
  <si>
    <t>QUE VISITAS DE INSPECCION O RUTAS CON INVERSIONISTAS NO SE REALICEN, QUE LAS COMUNICACIONES NO LLEGUEN A TIEMPO A SU LUGAR DE DESTINO</t>
  </si>
  <si>
    <t>PREPARACION DE UNA AGENDA SEMANAL SEGÚN REQUERIMIENTOS RECIBIDOS</t>
  </si>
  <si>
    <t>2. RECIBIR Y DISTRIBUIR DOCUMENTOS EN LAS DIFERENTES AREAS DE LA INSTITUCION</t>
  </si>
  <si>
    <t>3. ELABORAR RUTA DIARIA Y REPORTE MENSUAL</t>
  </si>
  <si>
    <t>4. PRIORIZAR LAS RUTAS PARA DISTRIBUCION DE DOCUMENTACION ACORDE CON SU UBICACION GEOGRAFICA</t>
  </si>
  <si>
    <t xml:space="preserve">5. REDUCIR LOS VIAJES SEMANALES, EVALUANDO LAS SOLICITUDES DE LOS DIFERENTES DEPARTAMENTOS PARA OPTIMIZAR LOS RECURSOS DE COMBUSTIBLE Y VIATICOS </t>
  </si>
  <si>
    <t>1. ENTREGAR DIARIAMENTE LOS VEHICULOS AL DEPTO. DE SEGURIDAD</t>
  </si>
  <si>
    <t>SE HACEN LAVADOS SEMANALES</t>
  </si>
  <si>
    <t>FORMULARIO CONTROL MANTENIMIENTO VEHICULOS</t>
  </si>
  <si>
    <t xml:space="preserve">QUE NO SE DISPONGA DE MEDIOS DE TRANSPORTE IDONEOS PARA BRINDAR SERVICIOS A NUESTROS INVERSIONISTAS </t>
  </si>
  <si>
    <t>SEGUIMIENTO A LA ASIGNACION PRESUPUESTARIA QUE NOS PERMITA LA MATERIALIZACIÓN DE LA ADQUISICIÓN</t>
  </si>
  <si>
    <t>2. REPORTAR DE INMEDIATO LAS AVERIAS MECANICAS O ACCIDENTES</t>
  </si>
  <si>
    <t>3. EVALUAR LAS ALTERNATIVAS NECESARIAS DE COTIZACIONES PARA GARANTIZAR CALIDAD Y COSTO</t>
  </si>
  <si>
    <t>4. RENOVAR ANUALMENTE LOS MARBETES DE PLACAS</t>
  </si>
  <si>
    <t>5. RENOVAR ANUALMENTE LOS SEGUROS DE VEHICULOS</t>
  </si>
  <si>
    <t>6. ADQUIRIR VEHICULOS</t>
  </si>
  <si>
    <t>7. VELAR CON EL CUMPLIMIENTO DEL LAVADO DE LOS VEHICULOS</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</si>
  <si>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</si>
  <si>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</si>
  <si>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</si>
  <si>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</si>
  <si>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</si>
  <si>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</si>
  <si>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</si>
  <si>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</si>
  <si>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t>
  </si>
  <si>
    <t>1.Capacitacion del personal.                  
2. Optimizacion de los sistemas.</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</si>
  <si>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</si>
  <si>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</si>
  <si>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</si>
  <si>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</si>
  <si>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4.  Realizar Conciliaciones Bancarias Mensuales.</t>
  </si>
  <si>
    <t>Las Conciliaciones Bancarias se realizan dentro de los primeros 10 dias del mes siguiente al cierre, para conformar los Estados Financieros y actualizacion de los libros contables.</t>
  </si>
  <si>
    <t>5.  Realizar Registros de Activos Fijos en el Sistema SIAB.</t>
  </si>
  <si>
    <t>Las compras de activos fijos, se digitan en el sistema SIAB y Dac-Easy, para el mayor control y cumplimiento de las NICSP 17, se genera la depreciacion mensual dentro de los primeros 6 dias del mes.</t>
  </si>
  <si>
    <t>6. Realizar Cuadro Previsiones Regalia y Prestaciones laborales</t>
  </si>
  <si>
    <t>Las provisiones para el pago de prestaciones economicas y regalia pascual y demas beneficios marginales se registran mensualmente en el sistema Dac-Easy, por entradas recurrentes.</t>
  </si>
  <si>
    <t>7. Registrar las Cuentas por Pagar Proveedores en el Sistema DacEasy. Empleados, Acuerdo de Servicios.)</t>
  </si>
  <si>
    <t>Las cuentas por pagar se registran según las normas y manual de politicas contables de la DIGECOG y las NICSP 1 Y 29</t>
  </si>
  <si>
    <t>8. Cuadre de ingresos por oficinas con el punto de ventas y el VUCE.</t>
  </si>
  <si>
    <t>Los ingresos se registran por el metodo de lo devengado para las C x C., y  el percibido cuando se realiza la venta de servicios y se realiza la revision diaria y cuadre mensual.</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</si>
  <si>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</si>
  <si>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</si>
  <si>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</si>
  <si>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</si>
  <si>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1. Falta de capacitacion del usuario.                          
2. Problemas en el sistema            
3. incumplimiento en la fecha de presentacion.</t>
  </si>
  <si>
    <t>1.Capacitacion del personal.                   
2. Optimizacion de los sistemas.                        
3. Entrega a tiempo de las informaciones.</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</si>
  <si>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</si>
  <si>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</si>
  <si>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</si>
  <si>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</si>
  <si>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</si>
  <si>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</si>
  <si>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</si>
  <si>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</si>
  <si>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</si>
  <si>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</si>
  <si>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</si>
  <si>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</si>
  <si>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</si>
  <si>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</si>
  <si>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</si>
  <si>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</si>
  <si>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</si>
  <si>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2. Actualizar los movimientos de activos fijos en el SIAB.</t>
  </si>
  <si>
    <t>Para el movimiento  o traslado de activos fijos, se  procede al llenado del formulario tipo, para los fines correspondientes según el procedimiento de localizacion y valuacion de los Activos no financieros del Estado.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</si>
  <si>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</si>
  <si>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</si>
  <si>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</si>
  <si>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</si>
  <si>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</si>
  <si>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</si>
  <si>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</si>
  <si>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Solicitar, controlar y  tramitar libramientos, asignaciones de fondos y otras operaciones,  de pagos.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</si>
  <si>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</si>
  <si>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</si>
  <si>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</si>
  <si>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</si>
  <si>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</si>
  <si>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2. Solicitar por fondo y naturaleza de cuentas el certificado de cuota a comprometer</t>
  </si>
  <si>
    <t>Todo el proceso de pago se registra en la Div. de Contabilidad.</t>
  </si>
  <si>
    <t>3. Registrar facturas en módulo de factura fiscal</t>
  </si>
  <si>
    <t>4. Realizar cuadro por cuentas y susbcuentas de acuerdo a la naturaleza del gasto mensualmente</t>
  </si>
  <si>
    <t>5. Realizar carta solicitando el monto asignado en el mes por gastos corrientes y de capital</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</si>
  <si>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</si>
  <si>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</si>
  <si>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</si>
  <si>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</si>
  <si>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</si>
  <si>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1. Solicitar los fondos de manera oportuna.    2. Contar con un sistema mas eficiente y actualizado.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</si>
  <si>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</si>
  <si>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</si>
  <si>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</si>
  <si>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</si>
  <si>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</si>
  <si>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</si>
  <si>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Presupuesto aprobado en el SIGEF.</t>
  </si>
  <si>
    <t>Incumplimiento en las fechas  calendario de envio a la DIGEPRES.</t>
  </si>
  <si>
    <t>Coordinar las fechas con los departamentos involucrados, para la elaboracion y entrega oportuna.</t>
  </si>
  <si>
    <t>Fecha: 26/03/2021</t>
  </si>
  <si>
    <t xml:space="preserve">DEPARTAMENTO/DIVISIÓN:        </t>
  </si>
  <si>
    <t xml:space="preserve">PRESUPUESTO     </t>
  </si>
  <si>
    <t>FECHA DE SEGUIMIENTO (DIA/MES/AÑO)        26/03/2021</t>
  </si>
  <si>
    <t>PORCENTAJE DE EJECUCIÓN FINAL DEL PRESUPUESTO ASIGNADO</t>
  </si>
  <si>
    <t>1. Suministrar y obtener informaciones de la DIGEPRES.</t>
  </si>
  <si>
    <t>Los lineamientos recibidos de  DIGEPRES, son acatados  en el tiempo establecido.</t>
  </si>
  <si>
    <t>Formularios del SIGEF, en el modulo de Programacion Fisica Financiera del producto.</t>
  </si>
  <si>
    <t>1. Falta de capacitacion del usuario.                                2.  incumplimiento en la fecha de programacion.</t>
  </si>
  <si>
    <t>1.Capacitacion del personal.                      
2. Optimizacion de los sistemas.                       
3. Entrega a tiempo de las informaciones.</t>
  </si>
  <si>
    <t>2. Registrar la Programacion trimestral de las  Metas Fisicas Financieras del presupuesto en el SIGEF.</t>
  </si>
  <si>
    <t>La programacion se registró en los primeros 15 dias del primer mes del trimestre.</t>
  </si>
  <si>
    <t>3. Dar seguimiento a la ejecucion presupuestaria, conjuntamente con la programacion de las metas, para su cumplimiento eficiente y eficaz.</t>
  </si>
  <si>
    <t>El seguimiento a la ejecucion de las metas, se efectuó en el plazo establecido por la DIGEPRES.</t>
  </si>
  <si>
    <t>4. Preparar informe de la evaluacion de la ejecucion trimestralmente, para la DIGEPRES, en coordinacion con el analista asignado de calidad del gasto presupuestario en DIGEPRES.</t>
  </si>
  <si>
    <t>Concluido el trimestre para la realizacion del informe de evaluacion de la ejecucion.</t>
  </si>
  <si>
    <t>A la fecha, no hemos recibido el reporte de Indice de Gestión para el 1er trimestre.</t>
  </si>
  <si>
    <t>6. Digitar la ejecucion fisica trimestral, en la fecha establecida por la DIGEPRES.</t>
  </si>
  <si>
    <t>La ejecucion Financiera se realizó en el plazo establecido por la DIGEPRES</t>
  </si>
  <si>
    <t>Reportes del SIGEF, Comunicaciones, certificaciones.</t>
  </si>
  <si>
    <t>1. Que las partidas ejecutadas, no estén contempladas en el presupuesto.           2. No exista justificacion para el desvio en la ejecucion.</t>
  </si>
  <si>
    <t>Asignar personal para el monitoreo d elas metas programadas.</t>
  </si>
  <si>
    <t>1. Realizar la Regularizacion de los pagos por Fase 1 en Sigef, según  avisos de debitos conciliados.</t>
  </si>
  <si>
    <t>Al momento, tenemos pendiente la  regularizacion de pagos, por cuotas en el fondo que corresponde.</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</si>
  <si>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</si>
  <si>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</si>
  <si>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</si>
  <si>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</si>
  <si>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</si>
  <si>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Las modificaciones presupuestarias se realizaron  a requerimientos de la Div. de Contabilidad  y Compras.</t>
  </si>
  <si>
    <t>5. Realizar la carga de archivos de las diferentes nominas de pagos.</t>
  </si>
  <si>
    <t>Los archivos de las nominas de pagos al personal, fueron cargados debidamente en el tiempo requerido.</t>
  </si>
  <si>
    <t>6. Realizar los ajustes necesarios al presupuesto de acuerdo a las variaciones producidas.</t>
  </si>
  <si>
    <t>El presupuesto fue modificado por adicion de los recursos de años anteriores que solicitamos al Ministerio de Hacienda.</t>
  </si>
  <si>
    <t>ENCADENAMIENTOS PRODUCTIVOS</t>
  </si>
  <si>
    <t>Celebrar ronda de negocios B2B con la participación de empresas de zonas francas y la industria local. Subsector(es) a ser definidos.</t>
  </si>
  <si>
    <t>1. Coordinar reuniones entre las instituciones responsables</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</si>
  <si>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</si>
  <si>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</si>
  <si>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</si>
  <si>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</si>
  <si>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</si>
  <si>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</si>
  <si>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</si>
  <si>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Herramienta de Categorización de Empresas Mipymes para el Subsector de Dispositivos Médicos de Zonas Francas</t>
  </si>
  <si>
    <t>Asistencia Técnica</t>
  </si>
  <si>
    <t>Remisión de información sobre la herramienta para la inscripción de empresas.</t>
  </si>
  <si>
    <t>1. Desconocimiento de la Herramienta entre las mipymes del mercado nacional. 
2. Las empresas locales no cuenten con las certificaciones de calidad necesarias para suplir.</t>
  </si>
  <si>
    <t>1. Utilizar la base de datos de dicha Herramienta de Categorización, para suministrar información a las empresas del subsector de Dispositivos Médicos que lo requieran. 
2. Recibir información de las empresas de zonas francas y empresas locales.</t>
  </si>
  <si>
    <t>TECNOLOGIA DE LA INFORMACION Y LA COMUNICACION</t>
  </si>
  <si>
    <t>Gestionar el desarrollo e implementación del Sistema Financiero y Administrativo</t>
  </si>
  <si>
    <t xml:space="preserve">1. Determinar la necesidad de las áreas involucradas </t>
  </si>
  <si>
    <t>Proceso de elaboración del TDR y gestión inIcial de compras y contrataciones fue realizado pero fue cancelado por impugnación de uno de los proveedores.</t>
  </si>
  <si>
    <t>No entendimiento de las partes</t>
  </si>
  <si>
    <t>2. Socializar y acordar con el proveedor los terminos de referencia</t>
  </si>
  <si>
    <t>3. Implementación y/o desarrollo de la solución</t>
  </si>
  <si>
    <t>Proveer soporte técnico a todos los usuarios de la institución</t>
  </si>
  <si>
    <t>1. Registrar acorde  a lo establecido los casos requeridos por los usuarios.</t>
  </si>
  <si>
    <t>Estas actividades son recurrentes en la gestión de servicios de TIC y sirven de soporte al logro de los objetivos estratégicos de la institución.</t>
  </si>
  <si>
    <t>Reporte mensual de la gestión de servicios de TI</t>
  </si>
  <si>
    <t>1.1 Registro y catálogación inadecuado.
1.2 Usuarios no utilicen los medios establecidos para el registro.
2.1-Incumplimiento de los tiempos establecidos en solución a casos.
2.2-Cantidad excesiva de casos.
3.1 Registro inadecuado de la solución.
3.2 Cierre con solución incorrecta.</t>
  </si>
  <si>
    <t>Capacitación del personal.</t>
  </si>
  <si>
    <t>2. Dar solución a los casos en los tiempos establecidos.</t>
  </si>
  <si>
    <t>3. Documentar solución.</t>
  </si>
  <si>
    <t>4. Cerrar caso.</t>
  </si>
  <si>
    <t>Renovar los servicios de firewall, antivirus, antispyware y filtrado Web para los equipos de la institución</t>
  </si>
  <si>
    <t>1. Determinar la caducidad del servicio e incluir renovación en presupuesto departamental.</t>
  </si>
  <si>
    <t>Esta actividad involucra tanto a TI como a la unidad de Compras y Contrataciones. Se ejecutó en su totalidad y se adquirió el servicio acorde a lo planificado.</t>
  </si>
  <si>
    <t>Certificación de renovación</t>
  </si>
  <si>
    <t>1-No agendar fecha de caducidad.
2-No incluirlo en presupuesto anual.
3-Solicitud sea rechazada por departamento administrativo.
4-Servicio adquirido no incluya el tiempo solicitado
5-Funcionalidad del servicio difiere de lo contratado.</t>
  </si>
  <si>
    <t>Incluir fecha caducidad en calendario.
Registar en POA y PACC.
Realizar solicitud a depto. Administrativo y Financiero previo a fecha de vencimiento.
Recibir y registrar la recepción.
Revisar funcionamiento del producto o servicio.</t>
  </si>
  <si>
    <t>2.Realizar solicitud departamento administrativo.</t>
  </si>
  <si>
    <t>3. Recepción del servicio por el tiempo acordado.</t>
  </si>
  <si>
    <t>4. Validar la funcionalidad del servicio según lo acordado.</t>
  </si>
  <si>
    <t>Fortalecer el Sistema LIVE PRO BUSINESS (LPB) en sus diversos módulos.</t>
  </si>
  <si>
    <t>1. Recibir requerimiento del usuario y evaluar su factibilidad.</t>
  </si>
  <si>
    <t>Reporte del servicio LPB en mesa de servicio.</t>
  </si>
  <si>
    <t>2. Ejecutar lo acordado con el usuario</t>
  </si>
  <si>
    <t>3. Prueba de la solución implementada</t>
  </si>
  <si>
    <t>4. Entrega de la mejora solicitada</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</si>
  <si>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</si>
  <si>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</si>
  <si>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</si>
  <si>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</si>
  <si>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</si>
  <si>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</si>
  <si>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</si>
  <si>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</si>
  <si>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</si>
  <si>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</si>
  <si>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</si>
  <si>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</si>
  <si>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</si>
  <si>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</si>
  <si>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</si>
  <si>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</si>
  <si>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</si>
  <si>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</si>
  <si>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</si>
  <si>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</si>
  <si>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</si>
  <si>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</si>
  <si>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</si>
  <si>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</si>
  <si>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ANALISIS ECONOMICO Y COMPETITIVIDAD</t>
  </si>
  <si>
    <t xml:space="preserve">Contribuir con la implementación de iniciativas para el fortalecimiento de la Logística y la facilitación del comercio en la República Dominicana 
Apoyar al CLRD en los ejes de trabajo: e-commerce y desarrollo de nuevos negocios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</si>
  <si>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</si>
  <si>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</si>
  <si>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A la espera de la publicación del informe estadístico del 2020</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</si>
  <si>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</si>
  <si>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</si>
  <si>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Desarrollar el programa de capacitación para los colaboradores del área en temas de competitividad y comercio exterior</t>
  </si>
  <si>
    <t>Promover la participación de las empresas de zonas francas en el Premio Nacional de Producción Más Limpia</t>
  </si>
  <si>
    <t>Se planteó iniciativas en las reuniones. del equipo técnico  del proyecto de biolectricidad, así como, la posición del Consejo ante diversos temas tratados.</t>
  </si>
  <si>
    <t>Elaborar resúmenes trimestrales incluyendo las proyecciones sobre el comportamiento de las exportaciones y otras variables económicas de zona franca, así como la opinión de los principales líderes sectoriales</t>
  </si>
  <si>
    <t>Programa de intercambio de conocimientos sector de manufactura componentes electrónicos, en colaboración con la República de Corea</t>
  </si>
  <si>
    <t>Participación en seminarios entre las instituciones pertinentes, además, seguimiento y gestión del levantamiento de información pautado entre los asesores y las empresas de zonas francas</t>
  </si>
  <si>
    <t>Uno de los productos de la División no pudo completarse, debido a la no disponibilidad del informe estadístico 2020</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</si>
  <si>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</si>
  <si>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</si>
  <si>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</si>
  <si>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</si>
  <si>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</si>
  <si>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</si>
  <si>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</si>
  <si>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</si>
  <si>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</si>
  <si>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</si>
  <si>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</si>
  <si>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</si>
  <si>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</si>
  <si>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</si>
  <si>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</si>
  <si>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</si>
  <si>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</si>
  <si>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</si>
  <si>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</si>
  <si>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</si>
  <si>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</si>
  <si>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</si>
  <si>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</si>
  <si>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</si>
  <si>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</si>
  <si>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</si>
  <si>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</si>
  <si>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</si>
  <si>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</si>
  <si>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</si>
  <si>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</si>
  <si>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</si>
  <si>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</si>
  <si>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</si>
  <si>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</si>
  <si>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</si>
  <si>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</si>
  <si>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</si>
  <si>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</si>
  <si>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</si>
  <si>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</si>
  <si>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</si>
  <si>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</si>
  <si>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</si>
  <si>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</si>
  <si>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</si>
  <si>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</si>
  <si>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</si>
  <si>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 xml:space="preserve">Capacitación del equipo de Comunicaciones </t>
  </si>
  <si>
    <t xml:space="preserve">Generación de contenido para canales digitales </t>
  </si>
  <si>
    <t>Posicionamiento de la gestión ejecutiva</t>
  </si>
  <si>
    <t>RESULTADO</t>
  </si>
  <si>
    <t>PRODUCTO</t>
  </si>
  <si>
    <t>Comunicaciones</t>
  </si>
  <si>
    <t xml:space="preserve">Resumen trimestral de las acciones de la entidad y la Dirección Ejecutiva: eventos, noticias, imagenes, estadísticas. Impresión para entidades claves y difusión digital. </t>
  </si>
  <si>
    <t>Creación de campaña #MujerEnZonasFrancas</t>
  </si>
  <si>
    <t>Elaboración del Plan de Gestión en Medios Sociales</t>
  </si>
  <si>
    <t>R3.2. Aumentada las inversiones en zonas francas</t>
  </si>
  <si>
    <t>Gestión en los Medios tradicionales de comunicación</t>
  </si>
  <si>
    <t>Toma de fotografías institucionales en dos partidas</t>
  </si>
  <si>
    <t>Elaboración de resumen trimestral de las acciones ejecutadas</t>
  </si>
  <si>
    <t>R1.2. Delimitado los niveles de jerarquías institucionales y la distribución de las funciones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</si>
  <si>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</si>
  <si>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</si>
  <si>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</si>
  <si>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</si>
  <si>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R3.1. Mejorada la eficiencia en la expedición de permisos de operación de parques y zonas francas</t>
  </si>
  <si>
    <t>Fortalecer las NOBACI</t>
  </si>
  <si>
    <t>Dar seguimiento al flujo de ingresos</t>
  </si>
  <si>
    <t>Controlar los gastos de reposición</t>
  </si>
  <si>
    <t>Fortalecer y controlar el proceso de suministro</t>
  </si>
  <si>
    <t>Fortalecer y Controlar los procesos de compras</t>
  </si>
  <si>
    <t>Controlar y optimizar los servicios de soporte a la infraestructura</t>
  </si>
  <si>
    <t xml:space="preserve">Realizar el mantenimiento de los espacios y mobiliarios </t>
  </si>
  <si>
    <t xml:space="preserve">Realizar el mantenimiento de infraestructura de apoyo </t>
  </si>
  <si>
    <t xml:space="preserve">Eficientizar la distribución de correspondencias y transporte en las labores técnicas </t>
  </si>
  <si>
    <t>Optimizar la flotilla de vehiculo</t>
  </si>
  <si>
    <t>Programación de la Ejecución.</t>
  </si>
  <si>
    <t>Formulación presupuestaria</t>
  </si>
  <si>
    <t>R2.4.Aumentada la creación de nuevos clústers de exportación de bienes y servicios</t>
  </si>
  <si>
    <t>2.4. Creación de clústeres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</si>
  <si>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</si>
  <si>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</si>
  <si>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Durante el primer trimestre del 2021, el Departamento de Promoción coordinó y participó en 12 actividades donde se proyectaron los beneficios y ventajas de instalarse hajo el régimen de incentivos otorgado por la Ley No.8-90.  Se recibieron embajadores y representantes comerciales de 8 países.  Se realizaron 4 presentaciones a representantes dominicanos acreditados en el exterior, a través de los cursos de capacitación impartidos por el MIREX.</t>
  </si>
  <si>
    <t>R2.1.Aumentada las exportaciones de las zonas francas 
R3.1. Mejorada la eficiencia en la expedición de permisos de operación de parques y zonas francas</t>
  </si>
  <si>
    <t>Reporte elaborado.
Estamos en proceso de publicación en la web.</t>
  </si>
  <si>
    <t>Informe indice de satisfacción de la calidad de los servicios ofrecidos.</t>
  </si>
  <si>
    <t>1.4. Profesionalización del talento humano</t>
  </si>
  <si>
    <t>1.1. Detección de desviaciones en los planes, programas y proyectos institucionales</t>
  </si>
  <si>
    <t>2.2. Estudio de inteligencia comercial para la inserción de los subsectores productivos de zonas francas</t>
  </si>
  <si>
    <t xml:space="preserve">R2.2.Aumentada las negociaciones con empresas anclas en los 10 principales subsectores productivos </t>
  </si>
  <si>
    <t xml:space="preserve">
Elaborar perfiles de intercambio comercial de la RD con otros países
</t>
  </si>
  <si>
    <t>Elaborar informes de actualización de empleos en las empresas del sector</t>
  </si>
  <si>
    <t>Implementar las actividades aprobadas.</t>
  </si>
  <si>
    <t>Recolección y presentación de datos de la industria a través de encuestas a empresas del sector.</t>
  </si>
  <si>
    <t>2. Procesar los datos</t>
  </si>
  <si>
    <t>3. Validar registros</t>
  </si>
  <si>
    <t>4. Elaborar informe general</t>
  </si>
  <si>
    <t>1. Culminar acopio formularios censo</t>
  </si>
  <si>
    <t>Comunicación de sensibilización previa de la Máxima Autoridad
Socializar protocolos establecidos con el grupo, previo inicio Censo.</t>
  </si>
  <si>
    <t>2. Elaborar el perfil del país solicitado</t>
  </si>
  <si>
    <t>3. Entregar al departamento que haya solicitado la información</t>
  </si>
  <si>
    <t>1. Contactar a las empresas a través de diferentes vias, solicitando número de empleos de las empresas en operación</t>
  </si>
  <si>
    <t>2. Realizar reportes de los empleos generados por las empresas</t>
  </si>
  <si>
    <t>3. Evaluar y comparar</t>
  </si>
  <si>
    <t>1. Solicitar información a diferentes organismos</t>
  </si>
  <si>
    <t>4. Enviar a la Dirección Ejecutiva, al Banco Central de la RD y la Oficina Nacional de Estadísticas</t>
  </si>
  <si>
    <t>Elaborar informes de avances y resultados.</t>
  </si>
  <si>
    <t>Identificar y seleccionar, previa autorización de la Dirección Ejecutiva, de actividades formativas a participar en el año.</t>
  </si>
  <si>
    <t>Difusión de informes finales a usuarios y grupos de interés, previa autorización de la Dirección Ejecutiva.</t>
  </si>
  <si>
    <t xml:space="preserve">Seminarios informativos con la participación local del CNZFE, MESCYT,  MICM, MEPYD, Prodominicana e INFOTEP.
</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</si>
  <si>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</si>
  <si>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</si>
  <si>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</si>
  <si>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</si>
  <si>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</si>
  <si>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</si>
  <si>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</si>
  <si>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</si>
  <si>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</si>
  <si>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</si>
  <si>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</si>
  <si>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</si>
  <si>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</si>
  <si>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</si>
  <si>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</si>
  <si>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</si>
  <si>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</si>
  <si>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</si>
  <si>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</si>
  <si>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</si>
  <si>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</si>
  <si>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</si>
  <si>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</si>
  <si>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</si>
  <si>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</si>
  <si>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</si>
  <si>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</si>
  <si>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</si>
  <si>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</si>
  <si>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</si>
  <si>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</si>
  <si>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</si>
  <si>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</si>
  <si>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</si>
  <si>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</si>
  <si>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</si>
  <si>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Apoyar al CLRD en los ejes de trabajo: e-commerce y desarrollo de nuevos negocios</t>
  </si>
  <si>
    <t>Recolectar, generar y difundir estadisticas de impacto de actividades logisticas de zona franca en la economía de la Rep. Dom.</t>
  </si>
  <si>
    <t>Participar en reuniones mensuales del Comité de Facilitación del Comercio de AMCHAMDR</t>
  </si>
  <si>
    <t xml:space="preserve">Participar en reuniones mensuales generales del Clúster de Logística de la República Dominicana (CLRD) </t>
  </si>
  <si>
    <t>Realizar y depurar listas de productos para país competidor (según países y/o regiones de origen) e informaciones de Inversión</t>
  </si>
  <si>
    <t>Compartir lista de contactos con entidades homólogas, que contribuyan al establecimiento de relaciones comerciales con dichas empresas</t>
  </si>
  <si>
    <t>Realizar y depurar listas de empresas atractivas para el país (según países y/o regiones de origen) utilizando el Investment Map</t>
  </si>
  <si>
    <t>Capturar información estratégica sobre empresas con alto potencial para invertir en Zona Francas en RD</t>
  </si>
  <si>
    <t>Difundir el informe final para su utilización en actividades indicadas por la Dirección Ejecutiva</t>
  </si>
  <si>
    <t>Elaborar los informes/resumen ejecutivo de resultados</t>
  </si>
  <si>
    <t xml:space="preserve">Tabular datos levantados a través de encuesta anual CNZFE y estratificación según principales categorías
</t>
  </si>
  <si>
    <t>Participar en grupos técnicos para los procesos de negociaciones comerciales, con países de interés</t>
  </si>
  <si>
    <t xml:space="preserve">Contribuir en los procesos de defensa de los sub- sectores productivos de zonas francas, particularmente ante las autoridades de los EE.UU., con respecto a los procesos de negociación de nuevos acuerdos y al mejoramiento de los existentes. </t>
  </si>
  <si>
    <t>Difusión de Matriz actualizada y/o indicadores específicos, según demanda de grupos de interés, previa autorización de la Dirección Ejecutiva.</t>
  </si>
  <si>
    <t>Procesamiento y análisis de datos obtenidos en fuentes indicadas.</t>
  </si>
  <si>
    <t>Revisión mensual y trimestral de fuentes secundarias de información, basadas en datos directos y datos espejos (BCRD, USITC Dataweb, TradeMap y EuroSTAT).</t>
  </si>
  <si>
    <t>Realizar talleres sobre diagnóstico y postulación al Premio Nacional de Producción Más Limpia, en coordinación con RED.</t>
  </si>
  <si>
    <t>Participar en reuniones periódicas de la Red Nacional de Producción Más Limpia, en condición de miembro observador.</t>
  </si>
  <si>
    <t>Revisión y actualización mensual de Matriz, según fuentes de información identificadas.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</si>
  <si>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</si>
  <si>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</si>
  <si>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</si>
  <si>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</si>
  <si>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</si>
  <si>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1. Revisar y difundir formulario de encuesta.</t>
  </si>
  <si>
    <t xml:space="preserve">
2. Acopio y procesamiento.</t>
  </si>
  <si>
    <t>Reporte de solicitudes del Sistema LPB
Resolución de clasificación.</t>
  </si>
  <si>
    <t>Reporte de gestión  de plataforma VUCCE</t>
  </si>
  <si>
    <t xml:space="preserve">UNIDAD ORGANIZACIONAL </t>
  </si>
  <si>
    <t>NIVEL DE CUMPLIMIENTO</t>
  </si>
  <si>
    <t>PLANIFICACION Y DESARROLLO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</si>
  <si>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</si>
  <si>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</si>
  <si>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</si>
  <si>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</si>
  <si>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</si>
  <si>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</si>
  <si>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Fortalecimiento del reclutamiento y selección por carrera administrativa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</si>
  <si>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</si>
  <si>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</si>
  <si>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</si>
  <si>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</si>
  <si>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</si>
  <si>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</si>
  <si>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Automatización de los servicios de permisos de operación a parques y zonas francas</t>
  </si>
  <si>
    <t>TECNOLOGIA DE LA INFORMACION Y COMUNICACION</t>
  </si>
  <si>
    <t>CONTABILIDAD</t>
  </si>
  <si>
    <t>RESUMEN EJECUTIVO</t>
  </si>
  <si>
    <t>INFORME SEGUIMIENTO DEL PLAN OPERATIVO ANUAL 2021</t>
  </si>
  <si>
    <t>PRESUPUESTO</t>
  </si>
  <si>
    <t>Creación de clústeres de exportación de bienes y servicios
Creación de encadenamientos productivos</t>
  </si>
  <si>
    <t>Creación de clústeres de exportación de bienes y servicios</t>
  </si>
  <si>
    <t>Creación de encadenamientos productivos</t>
  </si>
  <si>
    <t>PROMOCION</t>
  </si>
  <si>
    <t>ZONAS FRANCAS Y PARQUES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</si>
  <si>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</si>
  <si>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</si>
  <si>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</si>
  <si>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Permisos de operación para empresas de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</si>
  <si>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</si>
  <si>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</si>
  <si>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</si>
  <si>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</si>
  <si>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</si>
  <si>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Las solicitudes presentadas han sido procesadas satisfactoriamente.
Las proyecciones han sido afectadas por los efectos de la pandemia por COVID-19
El 100% de las solicitudes presentadas han sido evaluadas y respondidas dentre del plaza todas las que no presentaron incumplimientos de los usuarios.</t>
  </si>
  <si>
    <t>Se recibió una solicitud de permiso de clasificación la cual ha sido evaluada, supervisada las instalaciones, elaborado el informe técnico y generada la resolución.
La entrega de las resolución al beneficiario esta condicionada a la entrega de una certificación de no pertenencia a otro regimen de incentivo.</t>
  </si>
  <si>
    <t>Definición clara de los requisitos para la recepción de solicitudes de este tipo.
Asistencia tecnica previa, para comunicarle los detalles de los requisitos.
Revisión constantemente del proceso de registro y realizar las mejoras de lugar.
Procesos responsabilizados.</t>
  </si>
  <si>
    <t>Seguimiento al plan de implementación de la encuesta 
Reuniones con los grupos de interes interno
Uso de plataforma digital y segura
Procesos responsabilizados</t>
  </si>
  <si>
    <t xml:space="preserve">2.1.1 Que los documentos adjuntos no estén actualizados en la solicitud.
2.1.2 Que no verifique la existencia del documento adjunto en la solicitud.
2.2.1 No aprobar solicitud dentro del plazo establecido.
</t>
  </si>
  <si>
    <t xml:space="preserve">1.1.1 Que no se verifique la autenticidad de los documentos requeridos o que los documentos suministrados correspondan a empresas con actividad no permitida.
1.1.2 Que se omitan documentos y se procese la solicitud sin los mismos.
1.2.1 Que no se lleve a cabo la visita de supervisión de acuerdo al plazo establecido o no se realice.
1.2.2 Que se omitan informaciones relevantes en el informe.
1.2.3 Que no se elabore y presente informe técnico ante consejo directivo.
1.3.1 Que se cometan errores de digitación de las informaciones de la empresa.
1.3.2 Que no se genere en plazo establecido.
</t>
  </si>
  <si>
    <t xml:space="preserve">3.1.1 Que se omitan preguntas o errores en el formulario.
3.1.2 Que el formulario no sea entregado a las empresas de manera oportuna.
3.2.1 Que los formularios no sean acopiados en el plazo establecido en cronograma de trabajo o recibir formulario con errores y/o repetidos.
3.2.2 Que se cometan errores en la fase de digitación de los datos obtenidos en los formularios.
3.3.1 Que no se elabore en el plazo programado
</t>
  </si>
  <si>
    <t xml:space="preserve">Cronograma
Formulario
Ficha técnica 
Informe
</t>
  </si>
  <si>
    <t>P</t>
  </si>
  <si>
    <t>T</t>
  </si>
  <si>
    <t>PRODUCTOS EJE 1</t>
  </si>
  <si>
    <t>PRODUCTOS EJE 2</t>
  </si>
  <si>
    <t>PRODUCTOS EJE 3</t>
  </si>
  <si>
    <t>1.2. Fortalecimiento de la estructura organizativa</t>
  </si>
  <si>
    <t>1.3. Fortalecimiento del reclutamiento y selección por carrera administrativa</t>
  </si>
  <si>
    <t>1.5. Implementada la Gestión de Riesgos</t>
  </si>
  <si>
    <t>2.1. Permisos de operación para empresas de zonas francas</t>
  </si>
  <si>
    <t>2.3. Celebración de ferias multisectoriales para promoción de inversión en Zonas Francas</t>
  </si>
  <si>
    <t>3.2.Nuevas instalaciones de zonas francas</t>
  </si>
  <si>
    <t>3.3. Nuevas alianzas estratégicas para promoción de inversión y exportaciones</t>
  </si>
  <si>
    <t>3.4. Autorización de ampliación en parques de zonas francas</t>
  </si>
  <si>
    <t>3.5. Creación de encadenamientos productivos</t>
  </si>
  <si>
    <t>DEPARTAMENTO PLANIFICACION Y DESARROLLO</t>
  </si>
  <si>
    <t>ELABORADO POR: CORINA MARTINEZ</t>
  </si>
  <si>
    <t>APROBADO POR:</t>
  </si>
  <si>
    <t xml:space="preserve">Al recorrido no asistió un fotógrafo del CNZFE, por lo que se entregaron fotos viejas a los periodistas. </t>
  </si>
  <si>
    <t xml:space="preserve">En este tipo de actividades debería ir un profesional de fotos para suministrar a los medios imágenes con calidad. </t>
  </si>
  <si>
    <t xml:space="preserve">Sin riesgo </t>
  </si>
  <si>
    <t>La periodista tuvo que recordar en tres ocasiones el envío de las preguntas</t>
  </si>
  <si>
    <t xml:space="preserve">Se debe sacar un tiempo en la agenda del director para los medios, ya que no pìden entrevistas todos los días. </t>
  </si>
  <si>
    <t xml:space="preserve">Se peretendía enviar ambas notas a las 6:00 de la tarde, hora de cierre informativo de los medios. </t>
  </si>
  <si>
    <t xml:space="preserve">Se enviaron temprano y se publicaron en varios medios importantes. </t>
  </si>
  <si>
    <t xml:space="preserve">No se contó con un equipo profesional audiovisual, por lo que la calidad del vídeo y el audio no fue igual a si se hubiese contemplado. </t>
  </si>
  <si>
    <t xml:space="preserve">Tomar en cuenta equipo audiovisual al respecto. </t>
  </si>
  <si>
    <t xml:space="preserve">La sintesís en su nuevo formato se ejecutó solo al inicio de la estretegia porque el programa por el cual se envía el mensaje de difusión envía las notas cortadas y sin los diseños y los manda dos horas después de darle a enviar. </t>
  </si>
  <si>
    <t xml:space="preserve">Es preciso contar con un programa, aunque sea de pago, para tales fines. </t>
  </si>
  <si>
    <t xml:space="preserve">Los vídeose se grabaron con los celulares del equipo y no se contó con profesionales del audiovisual. </t>
  </si>
  <si>
    <t>Director Ejecutivo</t>
  </si>
  <si>
    <t>3. Realizar el montaje de stand o visita a la feria</t>
  </si>
  <si>
    <t>4. Realizar contactos con los visitantes al stand</t>
  </si>
  <si>
    <t>II. AICE 2021</t>
  </si>
  <si>
    <t>5. Dar seguimiento a las empresas contactadas en la feria con posibilidad de instalarse en RD</t>
  </si>
  <si>
    <t xml:space="preserve"> Elaborar informe semestral de  las Memorias de Rendición de Cuentas</t>
  </si>
  <si>
    <t>1. Solicitar los informes de ejecución de actividades  al equipo directivo</t>
  </si>
  <si>
    <t>La División Regulación Textiles, Calzados y Manufactura de Pieles ha gestionado y registrado satisfactoriamente las distirntas solicitudes de informacion y/o asistencia de los usurios.</t>
  </si>
  <si>
    <t>Gestión de solicitudes de información técnica o institucional.</t>
  </si>
  <si>
    <t>1. Asistencia presencial, telefónica o correo.</t>
  </si>
  <si>
    <t xml:space="preserve">Entrevista en "Esta Mañana" por canal 4RD. </t>
  </si>
  <si>
    <t xml:space="preserve">Se habló sobre el modelo de desarrollo efectivo para el mercado internacional. </t>
  </si>
  <si>
    <t xml:space="preserve">El 14 de junio se publicó una entrevistada al señor Liranzo en el periódico El Dinero sobre los empleos recuperados en el sector de las zonas francas, muchos de los cuales se había perdido a inicio de la pandemia. </t>
  </si>
  <si>
    <t xml:space="preserve">El 24 de junio, por gestiones de esta División, se publicó una entrevista a Yarisol López sobre el rol que juega la mujer en las zonas francas dominicanas, así como su historia humana y su visión del sector. </t>
  </si>
  <si>
    <t xml:space="preserve">Trataron sobre las exportaciones  y la aprobación de nuevas empresas </t>
  </si>
  <si>
    <t xml:space="preserve">Instagram: 928, equivalente al 15%. Twitter: 102 equivalente al 3%.  Facebook: 45, equivalente al 2%. </t>
  </si>
  <si>
    <t xml:space="preserve">Edwin Cordero y Marcel Carmona se encuentran estudiando un diplomado en redes sociales </t>
  </si>
  <si>
    <t xml:space="preserve">En este se destacaron las noticias positivas del sector en los primeros cuatro meses del año, las actividades a las que asistieron Daniel Liranzo y Yarisol López, las  visitas de embajadores y otras autoridades y algunas consideraciones de la Dirección Ejecutiva. </t>
  </si>
  <si>
    <t>Asistencias a programas de televisión</t>
  </si>
  <si>
    <t>Encuentro con Revista Mercado</t>
  </si>
  <si>
    <t>(3) Difusión de dos notas de prensa</t>
  </si>
  <si>
    <t>Campaña digital "Rostros del CNZFE" y "Parques de Zonas Francas"</t>
  </si>
  <si>
    <t xml:space="preserve">Fotografías a Yarisol López </t>
  </si>
  <si>
    <t>Aumento en los seguidores de redes sociales</t>
  </si>
  <si>
    <t>Creación de estructura y diseño de boletín cuatrimestral CNZFE</t>
  </si>
  <si>
    <t>3. Diseñar los informes estadísticos</t>
  </si>
  <si>
    <t>2. Elaboración cuadros y gráficos por subsector</t>
  </si>
  <si>
    <t>1. Construcción base de datos porsubsector. Revisión</t>
  </si>
  <si>
    <t>4. Revisión contenido cuadros y graficos</t>
  </si>
  <si>
    <t>Elaborados, revisados y disponibles en la Página Web de la Institución, los Informes Sectoriales 202</t>
  </si>
  <si>
    <t>Elaborados, revisados y disponibles en la Página Web de la Institución, en los Informes Regionales 2020</t>
  </si>
  <si>
    <t xml:space="preserve">Actualizacion el indicador de Destion Relacion laboral y social </t>
  </si>
  <si>
    <t xml:space="preserve">l </t>
  </si>
  <si>
    <t>Remision de las prestaciones laborables del personal desvinculado y/o que renumciaron de la institticion. Se realizan las solicitudes de charla de sensibilizacion sobre el Regimen Erico y Diciplinario y renovacion del Comite de Seguridad y Salud Labora</t>
  </si>
  <si>
    <t>Actualizar Indicador Gestión del Desarrollo</t>
  </si>
  <si>
    <t>Se han ejecutado dos cursos de Inducción a la Administración Pública, con los grupos ocupacionales I y II. Igualmente, se realizaron los cursos de Manejo del Tiempo y Gestión y Resolución de Conflictos. Paralelamente se han llevado a cabo sensibilizaciones como es el caso de la Ley de Discapacidad.</t>
  </si>
  <si>
    <t>7.Reuniones Institucionales</t>
  </si>
  <si>
    <t>Reuniones de coordinación para las próximas Rondas de Negocios B2B.</t>
  </si>
  <si>
    <t>Coordinar,  junto a las instituciones involucradas, suplidores que cumplan las necesidades de las empresas registradas en la ronda.</t>
  </si>
  <si>
    <t>Remisión de información sobre las Rondas de Negocios a las empresas de zonas francas.</t>
  </si>
  <si>
    <t>Recibo de las confirmaciones por parte de las empresas interesadas en participar.</t>
  </si>
  <si>
    <t>Envío de encuestas y contacto con las empresas participantes, con el fin de medir la efectividad de la actividad.</t>
  </si>
  <si>
    <t>Implementar la Oficina Virtual MICM-CNZFE</t>
  </si>
  <si>
    <t>1. Asistir a las reuniones con el MICM</t>
  </si>
  <si>
    <t>2. Elaborar minutas de reunión</t>
  </si>
  <si>
    <t>3. Dar seguimiento al cronograma de trabajo para su implementación</t>
  </si>
  <si>
    <t>El equipo del CNZFE, se reune una vez a la semana con el equipo del MICM, y estamos en proceso de rediseño y creación de los apartados a desarrollar en la Oficina Virtual</t>
  </si>
  <si>
    <t>N/A</t>
  </si>
  <si>
    <t>1. Retraso en cumplimiento del cronograma de la implementación de la oficina virtual</t>
  </si>
  <si>
    <t>Agendar las reuniones en calendario institucional</t>
  </si>
  <si>
    <t>Cargar documentación en carpeta común interinstitucional para agilizar los procesos de revisión y consenso</t>
  </si>
  <si>
    <t>2. Colaborar en la elaboración de las minutas de reunión</t>
  </si>
  <si>
    <t>4. Cargar los documentos solicitados por el MICM en carpeta compartida interinstitucional</t>
  </si>
  <si>
    <t xml:space="preserve">1.1- Identificación inadecuada de necesidades.
2.1- Gestion de tiempo mal estimado
3.1- No cumplimiento de las necesidades identificadas.
3.2- No identificar posibles errores del sistema.
4.1- Incumplimiento de los tiempos y terminos acordados.
Diseñar matríz.
Revisar matríz una vez completada por requiriente de solución.
Seguimiento constante a plan de trabajo, ajustarlo ante cualquier necesidad.
Realizar pruebas acogidos a lista de comprobación.
Firma y cierre de documento de entrega.
</t>
  </si>
  <si>
    <t>Monitoreo cumplimiento Sistema de Medición y Monitoreo de la Gestión Pública (SMMGP)</t>
  </si>
  <si>
    <t>Solicitamos mediante correo electrónico a todas las áreas su desempeño semestral</t>
  </si>
  <si>
    <t>Retraso en remisión de información</t>
  </si>
  <si>
    <t>Enviar recordatorios antes de la fecha de entrega</t>
  </si>
  <si>
    <t>Validado y remitido</t>
  </si>
  <si>
    <t>Manual de Organización y Funciones finalizado</t>
  </si>
  <si>
    <t>Desviaciones</t>
  </si>
  <si>
    <t>Entrevista en (El Dinero)</t>
  </si>
  <si>
    <t>5. Dar seguimiento al cumplimiento de los indicadores de medicion IGP: 1 y IGP: 2</t>
  </si>
  <si>
    <r>
      <t xml:space="preserve">Las proyecciones deben ser reducidas, los efectos del COVID-19, siguen afectando el desempeño de las empresas de la Ley Núm. 56-07.
La proyeccion para el siguiente trimestre son </t>
    </r>
    <r>
      <rPr>
        <b/>
        <sz val="11"/>
        <color rgb="FFFF0000"/>
        <rFont val="Artifex CF Light"/>
        <family val="3"/>
      </rPr>
      <t>25</t>
    </r>
  </si>
  <si>
    <t>Informe censo anual de las empresas de la Ley Núm. 56-07.</t>
  </si>
  <si>
    <t>Autorización de solicitudes de exoneración de materias primas, maquinarias y equipos de las empresas amparadas en la Ley Núm. 56-07 en VUCE</t>
  </si>
  <si>
    <t>Resolución de clasificación de empresas pertenecientes a la cadena textil, confección, fabricación de calzados y manufactura de cuero bajo la Ley Núm. 56-07</t>
  </si>
  <si>
    <t>Division de Regulación de Textiles, Calzados y Pieles</t>
  </si>
  <si>
    <t>Reporte de asistencia.</t>
  </si>
  <si>
    <t>4.1.1 Que llamadas y correos no sean contestadas o ignoradas.
4.1.2 Que no se le respuesta a la solicitud.
4.1.3 Técnico no desconozca la información que debe suministrar y  entrega de información equivocada.
Reuniones intradepartamentales
Correo de socialización de informaciones actualizadas
Entrenamiento sobre la plataforma de registro de asistencia</t>
  </si>
  <si>
    <t xml:space="preserve">Permisos de operación para empresas de zonas francas
</t>
  </si>
  <si>
    <t xml:space="preserve">
R2.1.Aumentada las exportaciones de las zonas francas 
</t>
  </si>
  <si>
    <t>El sub-producto Autorización de solicitudes de exoneración de materias primas, maquinarias y equipos de las empresas amparadas en la Ley Núm.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</si>
  <si>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Informe Estadistico Región Norte, 2020
Informe Estadistico Región Sur, 2020
Informe Estadistico Región Este, 2020
Informe Estadistico Región Gran Santo Domingo, 2020</t>
  </si>
  <si>
    <t>2. Elaboración cuadros y gráficos por región</t>
  </si>
  <si>
    <t>4. Revisión contenido cuadros y gráficos</t>
  </si>
  <si>
    <t>5. Publicación en la página web de la institución</t>
  </si>
  <si>
    <t>iniciar censo 2021 para la recoleccion de ls informacion estadistica del sector</t>
  </si>
  <si>
    <t>Informe del Subsector Confección y Textiles, 2020
Informe del Subsector Calzados y Componentes, 2020
Informe del Subsector Joyería, 2020
Informe del Subsector Call Centers, 2020
Informe del Subsector Eléctricos y Electrónicos, 2020
Informe del Subsector Instrumentos Médicos y Productos Farmacéuticos, 2020
Informe el Subsector Tabaco y Derivados, 2020</t>
  </si>
  <si>
    <t>263 muestras del universo de 821 usuarios</t>
  </si>
  <si>
    <t xml:space="preserve">Designación diplomado Relaciones Dominico - Europeas
Designación Especialidad Diplomacia Comercial
Designación Webinar Intercambio de mejores prácticas internacionales para la recolección de data en comercio de servicios
 Participación en la capacitación de la herramienta comercial Hoovers
Taller virtual sobre el uso de las Plataformas Magic Plus y SIAGRO
Curso de Gestión y Resolución de Conflictos
Capacitación sobre Negociaciones Comerciales Internacionales </t>
  </si>
  <si>
    <t>En el trimestre enero-marzo se realizaron 15 perfiles de oprotunidades comerciales para las zonas francas dominicanos con los países: España, Alemania, Jamaica, Japón, Qatar, Bosnia, Croacia, Eslovaquia, Canadá, Montenegro, Rep. Checa, Chile, Reino Unido, República de Corea y Serbia
En el trimestre abril-junio se realizaron 10perfiles de oprotunidades comerciales para las zonas francas dominicanos con los países:  República de Corea , China, México, Qatar, USA, Panamá, Paraguay, Costa Rica, Países Bajos y Bélgica</t>
  </si>
  <si>
    <t>En el trimestre enero-marzo se celebró una (1) reunión de  de AMCHAM;  tres (3) reuniones del Clúster  y una del Clúster  Logístico; una (1) reunión del Primer Comité Consultivo ODCI-INTEC , minutas disponibles en formato word.
En el trimestre abril-junio no se  celebró  reunión de  de AMCHAM; sólo  tres (3) reuniones del Clúster   Logístico.</t>
  </si>
  <si>
    <t xml:space="preserve">Actualización de informaciónes de regímenes de zonas francas en la región.
Actualización de la matriz con indicadores de los principales competidores en la región. Análisis de las modificaciones hechas a la Ley de Zonas Francas de Guatemala (Decreto No. 65-89), emitidas mediante el Decreto No. 6-2021, de fecha 12 de mayo de 2021, que entró en vigor a partir del 1ro de junio de los corrientes. </t>
  </si>
  <si>
    <t>Participación en las reuniones de la Comisión Nacional de Negociaciones Comerciales.
La división participó en diversas reuniones con el cuerpo diplomático dominicano, acreditado en los siguientes países:  España, Jamaica, Venezuela, Japón, Reino Unido y Washington. De igual manera, con el cuerpo diplomático en Rep. Dominicana de Alemania y España.</t>
  </si>
  <si>
    <t>Cuadro comparativo de las exportaciones de los subsectores de zonas francas hacia los Estados Unidos en periodo octubre - diciembre 2019 vs. 2020.
Análisis de las exportaciones del régimen de zonas francas (2019 vs 2020).
Análisis del comportamiento real del comercio mundial 2020 frente a las estimaciones por covid-19.
Análisis de la evolución de las exportaciones de tabaco hacia Estados Unidos (enero-abril 2020 vs 2021)
Análisis de las exportaciones de Velas hacia Estados Unidos 2019-2020.</t>
  </si>
  <si>
    <t>SERVICIOS A ZONAS FRANCAS ESPECIALES</t>
  </si>
  <si>
    <r>
      <t xml:space="preserve">El departamento ha realizado el registro y digitalización, asi como la entrega del 100% de los servicios y comunicaciones a los usuarios correspondientes, para un total de </t>
    </r>
    <r>
      <rPr>
        <b/>
        <sz val="10"/>
        <color theme="1"/>
        <rFont val="Artifex CF Light"/>
        <family val="3"/>
      </rPr>
      <t xml:space="preserve">3,486. </t>
    </r>
  </si>
  <si>
    <r>
      <t xml:space="preserve">El departamento ha tramitado el 100% de las solicitudes recibidas que han cumplido con los requisitos minimos para su tramitación para un total de </t>
    </r>
    <r>
      <rPr>
        <b/>
        <sz val="10"/>
        <color theme="1"/>
        <rFont val="Artifex CF Light"/>
        <family val="3"/>
      </rPr>
      <t>3, 269.</t>
    </r>
  </si>
  <si>
    <t>División de Servicios a Zonas Francas Especiales</t>
  </si>
  <si>
    <t xml:space="preserve">Difusión de cuatro notas de prensa </t>
  </si>
  <si>
    <t>Trataron sobre las exportaciones  y la aprobación de nuevas empresas</t>
  </si>
  <si>
    <t>Planificar y formular el anteproyecto del presupuesto de ingresos y gastos corrientes de la entidad en el SIGEF.</t>
  </si>
  <si>
    <t>1. Revisar y Velar por el cumplimiento de las disposiciones y reglamentaciones relacionadas con el presupuesto de la entidad.</t>
  </si>
  <si>
    <t xml:space="preserve"> 2. Coordinar y participar en la elaboracion del presupuesto de ingresos y egresos de la institucion, conjuntamente con las areas de RR.HH, Compras, Financieras y </t>
  </si>
  <si>
    <t>3. Digitar las partidas de  ingresos y  el anteproyecto por programas, fondos  y actividades del gasto corriente en el SIGEF.</t>
  </si>
  <si>
    <t>4. Ajustar y Distribuir el Presupuesto según el Tope aprobado en el SIGEF.</t>
  </si>
  <si>
    <t>El presupuesto anual de la entidad se encuentra en la fase Aprobado, y las programaciones de las cuotas anuales se realizaron conforme  al PACC</t>
  </si>
  <si>
    <t>Las areas correspondientes se mantiene informadas de los cambios, ajustes del presupuesto.</t>
  </si>
  <si>
    <t>El presupuesto de la entidad fue digitado en el SIGEF. De igual forma la programacion annual y trimestral de cuotas en sus respectivos fondos y programas.</t>
  </si>
  <si>
    <t>Presupuesto Fisico, Reportes del SIGEF.</t>
  </si>
  <si>
    <t>1. Incumplimiento a la Ley 423-06 de presupuesto y su ejecucion.             2. La formulacion presupuestaria no se corresponda con la planificacion.</t>
  </si>
  <si>
    <t>Informacion oportuna de las directrices de la Digepres para la elaboracion y Distribucion del presupuesto de la entidad.</t>
  </si>
  <si>
    <t>Nivel de Cumplimiento</t>
  </si>
  <si>
    <t>FECHA: 17 OCTUBRE 2021</t>
  </si>
  <si>
    <t>413751,45</t>
  </si>
  <si>
    <t>347316,94</t>
  </si>
  <si>
    <t>X</t>
  </si>
  <si>
    <t>Realizados Censos empleos del cuarto Trimestre (octubre-diciembre
Evaluada, registrada y presentada en formato de tablas los datos
Remitidos los datos</t>
  </si>
  <si>
    <t>1.Revisión formularios   (preguntas)</t>
  </si>
  <si>
    <t>2. Prepara base objectiva   (poblacion)</t>
  </si>
  <si>
    <t xml:space="preserve">3. Preparar y/o  definir de distribución y acopio </t>
  </si>
  <si>
    <t>1. Revisados y adecuados los formularios para los levantamientos</t>
  </si>
  <si>
    <t>2. Preparada y revisada la base (población)</t>
  </si>
  <si>
    <t>3. Definida la plaraforma, remitidos los formularios, iniciado los registros de confirmación</t>
  </si>
  <si>
    <t>Enero-Diciembre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</si>
</sst>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 _€"/>
    <numFmt numFmtId="166" formatCode="_-* #,##0.00_-;\-* #,##0.00_-;_-* &quot;-&quot;??_-;_-@_-"/>
  </numFmts>
  <fonts count="22">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rgb="FFFF0000"/>
      <name val="Artifex CF Light"/>
      <family val="3"/>
    </font>
    <font>
      <b/>
      <sz val="11"/>
      <color theme="1" tint="0.14999847407452621"/>
      <name val="Artifex CF Light"/>
      <family val="3"/>
    </font>
    <font>
      <sz val="9"/>
      <color indexed="81"/>
      <name val="Tahoma"/>
      <family val="2"/>
    </font>
    <font>
      <b/>
      <sz val="9"/>
      <color indexed="81"/>
      <name val="Tahoma"/>
      <family val="2"/>
    </font>
    <font>
      <b/>
      <sz val="11"/>
      <name val="Artifex CF Light"/>
      <family val="3"/>
    </font>
    <font>
      <sz val="11"/>
      <color rgb="FF000000"/>
      <name val="Artifex CF Light"/>
      <family val="3"/>
    </font>
    <font>
      <sz val="10"/>
      <color theme="1"/>
      <name val="Artifex CF"/>
      <family val="3"/>
    </font>
    <font>
      <sz val="11"/>
      <color rgb="FF00000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s>
  <borders count="7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medium">
        <color indexed="64"/>
      </left>
      <right style="thin">
        <color indexed="64"/>
      </right>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4" tint="-0.499984740745262"/>
      </top>
      <bottom/>
      <diagonal/>
    </border>
    <border>
      <left style="thin">
        <color indexed="64"/>
      </left>
      <right style="thin">
        <color indexed="64"/>
      </right>
      <top/>
      <bottom style="thin">
        <color theme="4" tint="-0.499984740745262"/>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93">
    <xf numFmtId="0" fontId="0" fillId="0" borderId="0" xfId="0"/>
    <xf numFmtId="0" fontId="2" fillId="0" borderId="0" xfId="0" applyFont="1"/>
    <xf numFmtId="0" fontId="2" fillId="0" borderId="0" xfId="0" applyFont="1" applyProtection="1">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left" vertical="center"/>
      <protection locked="0"/>
    </xf>
    <xf numFmtId="0" fontId="3"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0" fontId="2" fillId="0" borderId="0" xfId="0" applyFont="1" applyProtection="1"/>
    <xf numFmtId="0" fontId="2" fillId="0" borderId="17" xfId="0" applyFont="1" applyBorder="1" applyAlignment="1" applyProtection="1">
      <alignment horizontal="justify" wrapText="1"/>
      <protection locked="0"/>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4" fillId="0" borderId="17" xfId="0" applyFont="1" applyFill="1" applyBorder="1" applyAlignment="1" applyProtection="1">
      <alignment horizontal="center" vertical="center"/>
    </xf>
    <xf numFmtId="0" fontId="2" fillId="0" borderId="17" xfId="0" applyFont="1" applyFill="1" applyBorder="1" applyProtection="1">
      <protection locked="0"/>
    </xf>
    <xf numFmtId="0" fontId="2" fillId="0" borderId="1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justify" vertical="center" wrapText="1"/>
      <protection locked="0"/>
    </xf>
    <xf numFmtId="0" fontId="2" fillId="0" borderId="4" xfId="0" applyFont="1" applyBorder="1"/>
    <xf numFmtId="0" fontId="2" fillId="0" borderId="4" xfId="0" applyFont="1" applyBorder="1" applyAlignment="1">
      <alignment horizontal="center"/>
    </xf>
    <xf numFmtId="0" fontId="2" fillId="0" borderId="55" xfId="0" applyFont="1" applyFill="1" applyBorder="1" applyProtection="1">
      <protection locked="0"/>
    </xf>
    <xf numFmtId="0" fontId="2" fillId="0" borderId="5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Protection="1">
      <protection locked="0"/>
    </xf>
    <xf numFmtId="0" fontId="2" fillId="0" borderId="4" xfId="0" applyFont="1" applyFill="1" applyBorder="1" applyAlignment="1" applyProtection="1">
      <alignment horizontal="left" vertical="center" wrapText="1"/>
      <protection locked="0"/>
    </xf>
    <xf numFmtId="9" fontId="2" fillId="0" borderId="4" xfId="2" applyFont="1" applyBorder="1" applyAlignment="1" applyProtection="1">
      <alignment horizontal="center" vertical="center"/>
    </xf>
    <xf numFmtId="9" fontId="2" fillId="0" borderId="4" xfId="0" applyNumberFormat="1" applyFont="1" applyBorder="1" applyAlignment="1">
      <alignment horizontal="center"/>
    </xf>
    <xf numFmtId="0" fontId="2" fillId="0" borderId="20" xfId="0" applyFont="1" applyFill="1" applyBorder="1" applyProtection="1">
      <protection locked="0"/>
    </xf>
    <xf numFmtId="0" fontId="2" fillId="0" borderId="4" xfId="0" applyFont="1" applyBorder="1" applyAlignment="1">
      <alignment vertical="center" wrapText="1"/>
    </xf>
    <xf numFmtId="0" fontId="2" fillId="0" borderId="4" xfId="0" applyFont="1" applyBorder="1" applyAlignment="1" applyProtection="1">
      <alignment horizontal="justify" wrapText="1"/>
      <protection locked="0"/>
    </xf>
    <xf numFmtId="0" fontId="2" fillId="0" borderId="4" xfId="0" applyFont="1" applyBorder="1" applyAlignment="1">
      <alignment horizontal="justify"/>
    </xf>
    <xf numFmtId="0" fontId="2" fillId="0" borderId="4" xfId="0" applyFont="1" applyFill="1" applyBorder="1" applyAlignment="1" applyProtection="1">
      <alignment wrapText="1"/>
      <protection locked="0"/>
    </xf>
    <xf numFmtId="0" fontId="2" fillId="0" borderId="21" xfId="0" applyFont="1" applyFill="1" applyBorder="1" applyAlignment="1" applyProtection="1">
      <alignment horizontal="justify" vertical="center" wrapText="1"/>
      <protection locked="0"/>
    </xf>
    <xf numFmtId="0" fontId="2" fillId="0" borderId="11" xfId="0" applyFont="1" applyBorder="1" applyAlignment="1" applyProtection="1">
      <alignment horizontal="justify" wrapText="1"/>
      <protection locked="0"/>
    </xf>
    <xf numFmtId="0" fontId="2" fillId="0" borderId="11" xfId="0" applyFont="1" applyBorder="1" applyAlignment="1">
      <alignment horizontal="center"/>
    </xf>
    <xf numFmtId="0" fontId="2" fillId="0" borderId="11" xfId="0" applyFont="1" applyBorder="1"/>
    <xf numFmtId="0" fontId="2" fillId="0" borderId="11" xfId="0" applyFont="1" applyBorder="1" applyAlignment="1">
      <alignment horizontal="justify"/>
    </xf>
    <xf numFmtId="9" fontId="2" fillId="0" borderId="11" xfId="2"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0" applyFont="1" applyBorder="1" applyProtection="1">
      <protection locked="0"/>
    </xf>
    <xf numFmtId="44" fontId="2" fillId="0" borderId="0" xfId="0" applyNumberFormat="1" applyFont="1" applyProtection="1">
      <protection locked="0"/>
    </xf>
    <xf numFmtId="0" fontId="3" fillId="0" borderId="0" xfId="0" applyFont="1" applyProtection="1">
      <protection locked="0"/>
    </xf>
    <xf numFmtId="0" fontId="2" fillId="0" borderId="20" xfId="0" applyFont="1" applyFill="1" applyBorder="1" applyAlignment="1" applyProtection="1">
      <alignment horizontal="justify"/>
      <protection locked="0"/>
    </xf>
    <xf numFmtId="0" fontId="2" fillId="0" borderId="20" xfId="0" applyFont="1" applyFill="1" applyBorder="1" applyAlignment="1" applyProtection="1">
      <alignment horizontal="justify" wrapText="1"/>
      <protection locked="0"/>
    </xf>
    <xf numFmtId="0" fontId="2" fillId="0" borderId="11" xfId="2"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2" fillId="0" borderId="0" xfId="0" applyFont="1" applyBorder="1" applyProtection="1">
      <protection locked="0"/>
    </xf>
    <xf numFmtId="0" fontId="2" fillId="0" borderId="0" xfId="0" applyNumberFormat="1"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3" borderId="8" xfId="0" applyNumberFormat="1" applyFont="1" applyFill="1" applyBorder="1" applyAlignment="1" applyProtection="1">
      <alignment horizontal="center"/>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wrapText="1"/>
      <protection locked="0"/>
    </xf>
    <xf numFmtId="0" fontId="4" fillId="4" borderId="42" xfId="0" applyFont="1" applyFill="1" applyBorder="1" applyAlignment="1" applyProtection="1">
      <alignment vertical="center" wrapText="1"/>
    </xf>
    <xf numFmtId="0" fontId="4" fillId="4" borderId="43" xfId="0" applyNumberFormat="1" applyFont="1" applyFill="1" applyBorder="1" applyAlignment="1" applyProtection="1">
      <alignment horizontal="center" vertical="center" wrapText="1"/>
    </xf>
    <xf numFmtId="0" fontId="4" fillId="4" borderId="46" xfId="0"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protection locked="0"/>
    </xf>
    <xf numFmtId="0" fontId="4" fillId="0" borderId="49" xfId="0" applyFont="1" applyFill="1" applyBorder="1" applyAlignment="1" applyProtection="1">
      <alignment horizontal="center" vertical="center"/>
    </xf>
    <xf numFmtId="0" fontId="2" fillId="0" borderId="4" xfId="0" applyFont="1" applyFill="1" applyBorder="1" applyAlignment="1" applyProtection="1">
      <alignment vertical="center" wrapText="1"/>
      <protection locked="0"/>
    </xf>
    <xf numFmtId="10" fontId="2" fillId="0" borderId="4" xfId="0" applyNumberFormat="1" applyFont="1" applyFill="1" applyBorder="1" applyProtection="1">
      <protection locked="0"/>
    </xf>
    <xf numFmtId="0" fontId="2" fillId="0" borderId="11" xfId="0" applyFont="1" applyFill="1" applyBorder="1" applyProtection="1">
      <protection locked="0"/>
    </xf>
    <xf numFmtId="0" fontId="2" fillId="0" borderId="18"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9" fontId="5" fillId="0" borderId="4" xfId="0" applyNumberFormat="1" applyFont="1" applyBorder="1" applyAlignment="1" applyProtection="1">
      <alignment horizontal="center" vertical="center"/>
      <protection locked="0"/>
    </xf>
    <xf numFmtId="44" fontId="2" fillId="0" borderId="17" xfId="1" applyFont="1" applyBorder="1" applyAlignment="1">
      <alignment horizontal="center" vertical="center"/>
    </xf>
    <xf numFmtId="0" fontId="2" fillId="0" borderId="17" xfId="0" applyFont="1" applyBorder="1" applyAlignment="1">
      <alignment vertical="center" wrapText="1"/>
    </xf>
    <xf numFmtId="0" fontId="2" fillId="0" borderId="18" xfId="0" applyFont="1" applyFill="1" applyBorder="1" applyProtection="1">
      <protection locked="0"/>
    </xf>
    <xf numFmtId="0" fontId="2" fillId="0" borderId="4" xfId="0" applyFont="1" applyFill="1" applyBorder="1" applyAlignment="1" applyProtection="1">
      <alignment horizontal="center" vertical="center"/>
      <protection locked="0"/>
    </xf>
    <xf numFmtId="44" fontId="2" fillId="0" borderId="4" xfId="1" applyFont="1" applyBorder="1" applyAlignment="1">
      <alignment horizontal="center" vertical="center"/>
    </xf>
    <xf numFmtId="0" fontId="2" fillId="0" borderId="4" xfId="0" applyFont="1" applyBorder="1" applyProtection="1">
      <protection locked="0"/>
    </xf>
    <xf numFmtId="0" fontId="2" fillId="0" borderId="4" xfId="0" applyFont="1" applyFill="1" applyBorder="1" applyAlignment="1" applyProtection="1">
      <alignment horizontal="justify" wrapText="1"/>
      <protection locked="0"/>
    </xf>
    <xf numFmtId="0" fontId="2" fillId="0" borderId="4" xfId="2" applyNumberFormat="1" applyFont="1" applyFill="1" applyBorder="1" applyAlignment="1" applyProtection="1">
      <alignment vertical="center"/>
      <protection locked="0"/>
    </xf>
    <xf numFmtId="0" fontId="2" fillId="0" borderId="11" xfId="0" applyFont="1" applyFill="1" applyBorder="1" applyAlignment="1" applyProtection="1">
      <alignment horizontal="justify" wrapText="1"/>
      <protection locked="0"/>
    </xf>
    <xf numFmtId="0" fontId="2" fillId="0" borderId="19" xfId="0" applyFont="1" applyFill="1" applyBorder="1" applyProtection="1">
      <protection locked="0"/>
    </xf>
    <xf numFmtId="0" fontId="2" fillId="0" borderId="4" xfId="0" applyFont="1" applyFill="1" applyBorder="1" applyAlignment="1" applyProtection="1">
      <alignment horizontal="justify"/>
      <protection locked="0"/>
    </xf>
    <xf numFmtId="0" fontId="2" fillId="0" borderId="20" xfId="0" applyFont="1" applyBorder="1" applyProtection="1">
      <protection locked="0"/>
    </xf>
    <xf numFmtId="0" fontId="2" fillId="0" borderId="4" xfId="0" applyFont="1" applyBorder="1" applyAlignment="1" applyProtection="1">
      <alignment horizontal="center"/>
      <protection locked="0"/>
    </xf>
    <xf numFmtId="0" fontId="2" fillId="0" borderId="17" xfId="0" applyFont="1" applyBorder="1" applyAlignment="1"/>
    <xf numFmtId="9" fontId="2" fillId="0" borderId="11" xfId="0" applyNumberFormat="1" applyFont="1" applyBorder="1" applyAlignment="1" applyProtection="1">
      <alignment horizontal="center"/>
      <protection locked="0"/>
    </xf>
    <xf numFmtId="44" fontId="2" fillId="0" borderId="4" xfId="1" applyFont="1" applyBorder="1"/>
    <xf numFmtId="9" fontId="2" fillId="0" borderId="17" xfId="2" applyFont="1" applyBorder="1" applyAlignment="1" applyProtection="1">
      <alignment horizontal="center" vertical="center"/>
    </xf>
    <xf numFmtId="0" fontId="2" fillId="0" borderId="0" xfId="0" applyFont="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2" fillId="0" borderId="4" xfId="0" applyFont="1" applyFill="1" applyBorder="1" applyAlignment="1" applyProtection="1">
      <alignment horizontal="justify" vertical="center" wrapText="1"/>
      <protection locked="0"/>
    </xf>
    <xf numFmtId="0" fontId="3" fillId="2" borderId="1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2" fillId="0" borderId="0" xfId="0" applyFont="1" applyFill="1" applyBorder="1"/>
    <xf numFmtId="9" fontId="2" fillId="0" borderId="4" xfId="2"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17" xfId="0" applyFont="1" applyFill="1" applyBorder="1" applyAlignment="1" applyProtection="1">
      <alignment vertical="center" wrapText="1"/>
      <protection locked="0"/>
    </xf>
    <xf numFmtId="0" fontId="2" fillId="0" borderId="17" xfId="0" applyFont="1" applyFill="1" applyBorder="1" applyAlignment="1" applyProtection="1">
      <alignment wrapText="1"/>
      <protection locked="0"/>
    </xf>
    <xf numFmtId="0" fontId="2" fillId="0" borderId="11" xfId="0" applyFont="1" applyFill="1" applyBorder="1" applyAlignment="1" applyProtection="1">
      <alignment vertical="center" wrapText="1"/>
      <protection locked="0"/>
    </xf>
    <xf numFmtId="44" fontId="2" fillId="0" borderId="17" xfId="1" applyFont="1" applyFill="1" applyBorder="1" applyAlignment="1" applyProtection="1">
      <alignment wrapText="1"/>
      <protection locked="0"/>
    </xf>
    <xf numFmtId="44" fontId="2" fillId="0" borderId="4" xfId="1" applyFont="1" applyFill="1" applyBorder="1" applyAlignment="1" applyProtection="1">
      <alignment wrapText="1"/>
      <protection locked="0"/>
    </xf>
    <xf numFmtId="0" fontId="2" fillId="0" borderId="6" xfId="0" applyFont="1" applyFill="1" applyBorder="1" applyAlignment="1" applyProtection="1">
      <alignment horizontal="center" vertical="center"/>
      <protection locked="0"/>
    </xf>
    <xf numFmtId="0" fontId="2" fillId="0" borderId="54" xfId="0" applyFont="1" applyFill="1" applyBorder="1" applyProtection="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justify" vertical="center" wrapText="1"/>
      <protection locked="0"/>
    </xf>
    <xf numFmtId="0" fontId="2" fillId="0" borderId="0" xfId="0" applyFont="1" applyBorder="1" applyAlignment="1" applyProtection="1">
      <alignment horizontal="justify" wrapText="1"/>
      <protection locked="0"/>
    </xf>
    <xf numFmtId="9" fontId="2" fillId="0" borderId="0" xfId="2" applyFont="1" applyBorder="1" applyAlignment="1" applyProtection="1">
      <alignment horizontal="center" vertical="center"/>
    </xf>
    <xf numFmtId="9" fontId="2"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17" xfId="0" applyFont="1" applyFill="1" applyBorder="1" applyAlignment="1" applyProtection="1">
      <alignment horizontal="center" vertical="center"/>
      <protection locked="0"/>
    </xf>
    <xf numFmtId="164" fontId="2" fillId="0" borderId="4" xfId="1" applyNumberFormat="1" applyFont="1" applyFill="1" applyBorder="1" applyAlignment="1" applyProtection="1">
      <alignment vertical="center"/>
      <protection locked="0"/>
    </xf>
    <xf numFmtId="0" fontId="2" fillId="0" borderId="17" xfId="0" applyFont="1" applyFill="1" applyBorder="1" applyAlignment="1" applyProtection="1">
      <alignment horizontal="justify" wrapText="1"/>
      <protection locked="0"/>
    </xf>
    <xf numFmtId="0" fontId="2" fillId="0" borderId="16"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 fillId="0" borderId="54" xfId="0" applyFont="1" applyFill="1" applyBorder="1" applyAlignment="1" applyProtection="1">
      <alignment vertical="center" wrapText="1"/>
      <protection locked="0"/>
    </xf>
    <xf numFmtId="0" fontId="2" fillId="0" borderId="4" xfId="0" applyFont="1" applyFill="1" applyBorder="1" applyAlignment="1" applyProtection="1">
      <alignment horizontal="center"/>
      <protection locked="0"/>
    </xf>
    <xf numFmtId="0" fontId="2" fillId="0" borderId="4" xfId="0" applyFont="1" applyFill="1" applyBorder="1" applyAlignment="1" applyProtection="1">
      <alignment horizontal="justify" wrapText="1"/>
      <protection locked="0"/>
    </xf>
    <xf numFmtId="0" fontId="2" fillId="0" borderId="17" xfId="0" applyFont="1" applyFill="1" applyBorder="1" applyAlignment="1" applyProtection="1">
      <alignment horizontal="center"/>
      <protection locked="0"/>
    </xf>
    <xf numFmtId="165" fontId="2" fillId="0" borderId="17" xfId="0" applyNumberFormat="1" applyFont="1" applyFill="1" applyBorder="1" applyAlignment="1" applyProtection="1">
      <alignment horizontal="center"/>
      <protection locked="0"/>
    </xf>
    <xf numFmtId="1" fontId="2" fillId="0" borderId="6"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top" wrapText="1"/>
      <protection locked="0"/>
    </xf>
    <xf numFmtId="0" fontId="2" fillId="0" borderId="50" xfId="0" applyFont="1" applyFill="1" applyBorder="1" applyAlignment="1" applyProtection="1">
      <alignment horizontal="center"/>
      <protection locked="0"/>
    </xf>
    <xf numFmtId="0" fontId="4" fillId="0" borderId="61" xfId="0" applyFont="1" applyFill="1" applyBorder="1" applyAlignment="1" applyProtection="1">
      <alignment horizontal="center" vertical="center"/>
    </xf>
    <xf numFmtId="9" fontId="2" fillId="0" borderId="11" xfId="0" applyNumberFormat="1" applyFont="1" applyFill="1" applyBorder="1" applyAlignment="1" applyProtection="1">
      <alignment horizontal="center"/>
      <protection locked="0"/>
    </xf>
    <xf numFmtId="9" fontId="2" fillId="0" borderId="11" xfId="2" applyNumberFormat="1" applyFont="1" applyBorder="1" applyAlignment="1" applyProtection="1">
      <alignment horizontal="center" vertical="center"/>
    </xf>
    <xf numFmtId="0" fontId="2" fillId="0" borderId="19" xfId="0" applyFont="1" applyFill="1" applyBorder="1" applyAlignment="1" applyProtection="1">
      <alignment horizontal="justify" wrapText="1"/>
      <protection locked="0"/>
    </xf>
    <xf numFmtId="0" fontId="2" fillId="0" borderId="0" xfId="0" applyFont="1" applyBorder="1" applyAlignment="1">
      <alignment horizontal="justify" vertical="center" wrapText="1"/>
    </xf>
    <xf numFmtId="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justify"/>
      <protection locked="0"/>
    </xf>
    <xf numFmtId="0" fontId="2" fillId="0" borderId="0" xfId="0" applyFont="1" applyFill="1" applyBorder="1" applyProtection="1">
      <protection locked="0"/>
    </xf>
    <xf numFmtId="9" fontId="2" fillId="0" borderId="0" xfId="2" applyNumberFormat="1" applyFont="1" applyBorder="1" applyAlignment="1" applyProtection="1">
      <alignment horizontal="center" vertical="center"/>
    </xf>
    <xf numFmtId="0" fontId="2" fillId="0" borderId="0" xfId="0" applyFont="1" applyFill="1" applyBorder="1" applyAlignment="1" applyProtection="1">
      <alignment horizontal="justify" wrapText="1"/>
      <protection locked="0"/>
    </xf>
    <xf numFmtId="44" fontId="2" fillId="0" borderId="54" xfId="1" applyFont="1" applyFill="1" applyBorder="1" applyProtection="1">
      <protection locked="0"/>
    </xf>
    <xf numFmtId="44" fontId="2" fillId="0" borderId="11" xfId="1" applyFont="1" applyFill="1" applyBorder="1" applyProtection="1">
      <protection locked="0"/>
    </xf>
    <xf numFmtId="0" fontId="2" fillId="0" borderId="28" xfId="2" applyNumberFormat="1" applyFont="1" applyFill="1" applyBorder="1" applyAlignment="1" applyProtection="1">
      <alignment horizontal="center" vertical="center"/>
      <protection locked="0"/>
    </xf>
    <xf numFmtId="44" fontId="2" fillId="0" borderId="28" xfId="1" applyFont="1" applyFill="1" applyBorder="1" applyAlignment="1" applyProtection="1">
      <alignment vertical="center"/>
      <protection locked="0"/>
    </xf>
    <xf numFmtId="44" fontId="2" fillId="0" borderId="4" xfId="1" applyFont="1" applyFill="1" applyBorder="1" applyAlignment="1" applyProtection="1">
      <alignment vertical="center"/>
      <protection locked="0"/>
    </xf>
    <xf numFmtId="9" fontId="2" fillId="0" borderId="28" xfId="2" applyFont="1" applyFill="1" applyBorder="1" applyAlignment="1" applyProtection="1">
      <alignment horizontal="justify" vertical="center"/>
      <protection locked="0"/>
    </xf>
    <xf numFmtId="0" fontId="2" fillId="0" borderId="28" xfId="0" applyFont="1" applyFill="1" applyBorder="1" applyAlignment="1" applyProtection="1">
      <alignment vertical="center"/>
      <protection locked="0"/>
    </xf>
    <xf numFmtId="0" fontId="2" fillId="0" borderId="4" xfId="2" applyNumberFormat="1" applyFont="1" applyFill="1" applyBorder="1" applyAlignment="1" applyProtection="1">
      <alignment horizontal="justify" vertical="center"/>
      <protection locked="0"/>
    </xf>
    <xf numFmtId="9" fontId="2" fillId="0" borderId="17" xfId="2"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11" xfId="0" applyFont="1" applyFill="1" applyBorder="1" applyAlignment="1" applyProtection="1">
      <alignment horizontal="left" vertical="center" wrapText="1"/>
      <protection locked="0"/>
    </xf>
    <xf numFmtId="0" fontId="2" fillId="0" borderId="0" xfId="0" applyFont="1" applyBorder="1" applyAlignment="1" applyProtection="1">
      <alignment horizontal="center"/>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pplyProtection="1">
      <alignment horizont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justify" wrapText="1"/>
      <protection locked="0"/>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44" fontId="2" fillId="0" borderId="4" xfId="1" applyFont="1" applyFill="1" applyBorder="1" applyAlignment="1" applyProtection="1">
      <alignment horizontal="center" vertical="center"/>
      <protection locked="0"/>
    </xf>
    <xf numFmtId="44" fontId="2" fillId="0" borderId="4" xfId="1" applyFont="1" applyFill="1" applyBorder="1" applyProtection="1">
      <protection locked="0"/>
    </xf>
    <xf numFmtId="9" fontId="2" fillId="0" borderId="4" xfId="2" applyFont="1" applyFill="1" applyBorder="1" applyProtection="1">
      <protection locked="0"/>
    </xf>
    <xf numFmtId="0" fontId="2" fillId="0" borderId="17" xfId="0" applyFont="1" applyBorder="1" applyAlignment="1">
      <alignment horizontal="justify" vertical="center"/>
    </xf>
    <xf numFmtId="0" fontId="2" fillId="0" borderId="4" xfId="0" applyFont="1" applyFill="1" applyBorder="1" applyAlignment="1" applyProtection="1">
      <alignment horizontal="left" vertical="center"/>
      <protection locked="0"/>
    </xf>
    <xf numFmtId="0" fontId="2" fillId="0" borderId="35" xfId="0" applyFont="1" applyBorder="1" applyAlignment="1" applyProtection="1">
      <alignment horizontal="center"/>
      <protection locked="0"/>
    </xf>
    <xf numFmtId="0" fontId="2" fillId="0" borderId="35" xfId="0" applyFont="1" applyBorder="1" applyProtection="1">
      <protection locked="0"/>
    </xf>
    <xf numFmtId="0" fontId="2" fillId="0" borderId="15" xfId="0" applyFont="1" applyBorder="1" applyProtection="1">
      <protection locked="0"/>
    </xf>
    <xf numFmtId="0" fontId="2" fillId="0" borderId="37" xfId="0" applyFont="1" applyBorder="1" applyProtection="1">
      <protection locked="0"/>
    </xf>
    <xf numFmtId="44" fontId="2" fillId="0" borderId="11" xfId="1" applyFont="1" applyFill="1" applyBorder="1" applyAlignment="1" applyProtection="1">
      <alignment horizontal="center" vertical="center"/>
      <protection locked="0"/>
    </xf>
    <xf numFmtId="0" fontId="7" fillId="0" borderId="4" xfId="0" applyFont="1" applyBorder="1" applyAlignment="1">
      <alignment horizontal="justify" wrapText="1"/>
    </xf>
    <xf numFmtId="0" fontId="7" fillId="0" borderId="0" xfId="0" applyFont="1"/>
    <xf numFmtId="0" fontId="8" fillId="5" borderId="4" xfId="0" applyFont="1" applyFill="1" applyBorder="1" applyAlignment="1">
      <alignment horizontal="center"/>
    </xf>
    <xf numFmtId="0" fontId="8" fillId="5" borderId="4" xfId="0" applyFont="1" applyFill="1" applyBorder="1" applyAlignment="1">
      <alignment horizontal="center" wrapText="1"/>
    </xf>
    <xf numFmtId="0" fontId="8" fillId="0" borderId="4" xfId="0" applyFont="1" applyBorder="1"/>
    <xf numFmtId="0" fontId="7" fillId="0" borderId="4" xfId="0" applyFont="1" applyBorder="1" applyAlignment="1">
      <alignment wrapText="1"/>
    </xf>
    <xf numFmtId="9" fontId="7" fillId="0" borderId="4" xfId="0" applyNumberFormat="1" applyFont="1" applyBorder="1" applyAlignment="1">
      <alignment horizontal="center"/>
    </xf>
    <xf numFmtId="0" fontId="7" fillId="0" borderId="4" xfId="0" applyFont="1" applyBorder="1"/>
    <xf numFmtId="0" fontId="7" fillId="4" borderId="4" xfId="0" applyFont="1" applyFill="1" applyBorder="1"/>
    <xf numFmtId="9" fontId="7" fillId="4" borderId="4" xfId="0" applyNumberFormat="1" applyFont="1" applyFill="1" applyBorder="1" applyAlignment="1">
      <alignment horizontal="center"/>
    </xf>
    <xf numFmtId="0" fontId="7" fillId="4" borderId="4" xfId="0" applyFont="1" applyFill="1" applyBorder="1" applyAlignment="1">
      <alignment horizontal="center"/>
    </xf>
    <xf numFmtId="0" fontId="8" fillId="0" borderId="4" xfId="0" applyFont="1" applyFill="1" applyBorder="1"/>
    <xf numFmtId="0" fontId="7" fillId="0" borderId="4" xfId="0" applyFont="1" applyFill="1" applyBorder="1"/>
    <xf numFmtId="9" fontId="7" fillId="0" borderId="4" xfId="0" applyNumberFormat="1" applyFont="1" applyFill="1" applyBorder="1" applyAlignment="1">
      <alignment horizontal="center"/>
    </xf>
    <xf numFmtId="0" fontId="10" fillId="0" borderId="4" xfId="0" applyFont="1" applyBorder="1" applyAlignment="1">
      <alignment horizontal="justify"/>
    </xf>
    <xf numFmtId="0" fontId="10" fillId="0" borderId="4" xfId="0" applyFont="1" applyBorder="1" applyAlignment="1">
      <alignment horizontal="justify" wrapText="1"/>
    </xf>
    <xf numFmtId="0" fontId="10" fillId="0" borderId="4" xfId="0" applyFont="1" applyBorder="1" applyAlignment="1">
      <alignment horizontal="justify" vertical="center" wrapText="1"/>
    </xf>
    <xf numFmtId="0" fontId="8" fillId="0" borderId="0" xfId="0" applyFont="1"/>
    <xf numFmtId="0" fontId="8" fillId="5" borderId="4" xfId="0" applyFont="1" applyFill="1" applyBorder="1"/>
    <xf numFmtId="0" fontId="8" fillId="0" borderId="55" xfId="0" applyFont="1" applyBorder="1"/>
    <xf numFmtId="0" fontId="7" fillId="0" borderId="55" xfId="0" applyFont="1" applyBorder="1"/>
    <xf numFmtId="9" fontId="7" fillId="0" borderId="55" xfId="0" applyNumberFormat="1" applyFont="1" applyBorder="1" applyAlignment="1">
      <alignment horizontal="center"/>
    </xf>
    <xf numFmtId="0" fontId="7" fillId="0" borderId="4" xfId="0" applyFont="1" applyFill="1" applyBorder="1" applyAlignment="1">
      <alignment wrapText="1"/>
    </xf>
    <xf numFmtId="0" fontId="8" fillId="0" borderId="4" xfId="0" applyFont="1" applyBorder="1" applyAlignment="1">
      <alignment wrapText="1"/>
    </xf>
    <xf numFmtId="0" fontId="11" fillId="0" borderId="0" xfId="0" applyFont="1" applyProtection="1">
      <protection locked="0"/>
    </xf>
    <xf numFmtId="0" fontId="11" fillId="0" borderId="0" xfId="0" applyFont="1" applyBorder="1" applyAlignment="1" applyProtection="1">
      <alignment horizontal="center"/>
      <protection locked="0"/>
    </xf>
    <xf numFmtId="0" fontId="13" fillId="0" borderId="0" xfId="0" applyFont="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3" fillId="4" borderId="45"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protection locked="0"/>
    </xf>
    <xf numFmtId="0" fontId="11" fillId="0" borderId="29" xfId="0" applyFont="1" applyBorder="1" applyProtection="1">
      <protection locked="0"/>
    </xf>
    <xf numFmtId="0" fontId="11" fillId="0" borderId="0" xfId="0" applyFont="1" applyProtection="1"/>
    <xf numFmtId="0" fontId="11" fillId="0" borderId="17" xfId="0" applyFont="1" applyFill="1" applyBorder="1" applyAlignment="1" applyProtection="1">
      <alignment horizontal="justify" vertical="center" wrapText="1"/>
      <protection locked="0"/>
    </xf>
    <xf numFmtId="9" fontId="11" fillId="0" borderId="17" xfId="2" applyFont="1" applyFill="1" applyBorder="1" applyAlignment="1" applyProtection="1">
      <alignment horizontal="center"/>
      <protection locked="0"/>
    </xf>
    <xf numFmtId="0" fontId="11" fillId="0" borderId="22" xfId="0" applyFont="1" applyFill="1" applyBorder="1" applyAlignment="1" applyProtection="1">
      <alignment horizontal="justify" vertical="center" wrapText="1"/>
      <protection locked="0"/>
    </xf>
    <xf numFmtId="44" fontId="11" fillId="0" borderId="17" xfId="1" applyFont="1" applyFill="1" applyBorder="1" applyProtection="1">
      <protection locked="0"/>
    </xf>
    <xf numFmtId="0" fontId="11" fillId="0" borderId="23" xfId="0" applyFont="1" applyFill="1" applyBorder="1" applyProtection="1">
      <protection locked="0"/>
    </xf>
    <xf numFmtId="0" fontId="11" fillId="0" borderId="17" xfId="2" applyNumberFormat="1" applyFont="1" applyBorder="1" applyAlignment="1" applyProtection="1">
      <alignment horizontal="center" vertical="center"/>
    </xf>
    <xf numFmtId="9" fontId="11" fillId="0" borderId="17" xfId="0" applyNumberFormat="1" applyFont="1" applyBorder="1" applyAlignment="1" applyProtection="1">
      <alignment horizontal="center" vertical="center"/>
    </xf>
    <xf numFmtId="0" fontId="13" fillId="0" borderId="17" xfId="0" applyFont="1" applyFill="1" applyBorder="1" applyAlignment="1" applyProtection="1">
      <alignment horizontal="center" vertical="center"/>
    </xf>
    <xf numFmtId="0" fontId="11" fillId="0" borderId="17" xfId="0" applyFont="1" applyFill="1" applyBorder="1" applyProtection="1">
      <protection locked="0"/>
    </xf>
    <xf numFmtId="0" fontId="11" fillId="0" borderId="4"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center"/>
      <protection locked="0"/>
    </xf>
    <xf numFmtId="0" fontId="11" fillId="0" borderId="5" xfId="0" applyFont="1" applyFill="1" applyBorder="1" applyAlignment="1" applyProtection="1">
      <alignment horizontal="justify" vertical="center" wrapText="1"/>
      <protection locked="0"/>
    </xf>
    <xf numFmtId="44" fontId="11" fillId="0" borderId="4" xfId="1" applyFont="1" applyFill="1" applyBorder="1" applyProtection="1">
      <protection locked="0"/>
    </xf>
    <xf numFmtId="0" fontId="11" fillId="0" borderId="6" xfId="0" applyFont="1" applyFill="1" applyBorder="1" applyProtection="1">
      <protection locked="0"/>
    </xf>
    <xf numFmtId="0" fontId="11" fillId="0" borderId="4" xfId="2" applyNumberFormat="1" applyFont="1" applyBorder="1" applyAlignment="1" applyProtection="1">
      <alignment horizontal="center" vertical="center"/>
    </xf>
    <xf numFmtId="9" fontId="11" fillId="0" borderId="4" xfId="0" applyNumberFormat="1" applyFont="1" applyBorder="1" applyAlignment="1" applyProtection="1">
      <alignment horizontal="center" vertical="center"/>
    </xf>
    <xf numFmtId="0" fontId="13" fillId="0" borderId="4" xfId="0" applyFont="1" applyFill="1" applyBorder="1" applyAlignment="1" applyProtection="1">
      <alignment horizontal="center" vertical="center"/>
    </xf>
    <xf numFmtId="0" fontId="11" fillId="0" borderId="4" xfId="0" applyFont="1" applyFill="1" applyBorder="1" applyProtection="1">
      <protection locked="0"/>
    </xf>
    <xf numFmtId="9" fontId="11" fillId="0" borderId="4" xfId="0" applyNumberFormat="1" applyFont="1" applyFill="1" applyBorder="1" applyAlignment="1" applyProtection="1">
      <alignment horizontal="center"/>
      <protection locked="0"/>
    </xf>
    <xf numFmtId="9" fontId="11" fillId="0" borderId="4" xfId="2" applyFont="1" applyFill="1" applyBorder="1" applyAlignment="1" applyProtection="1">
      <alignment horizontal="center"/>
      <protection locked="0"/>
    </xf>
    <xf numFmtId="0" fontId="11" fillId="0" borderId="11" xfId="0" applyFont="1" applyFill="1" applyBorder="1" applyAlignment="1" applyProtection="1">
      <alignment horizontal="justify" vertical="center" wrapText="1"/>
      <protection locked="0"/>
    </xf>
    <xf numFmtId="9" fontId="11" fillId="0" borderId="11" xfId="2" applyFont="1" applyFill="1" applyBorder="1" applyAlignment="1" applyProtection="1">
      <alignment horizontal="center"/>
      <protection locked="0"/>
    </xf>
    <xf numFmtId="0" fontId="11" fillId="0" borderId="47" xfId="0" applyFont="1" applyFill="1" applyBorder="1" applyAlignment="1" applyProtection="1">
      <alignment horizontal="justify" wrapText="1"/>
      <protection locked="0"/>
    </xf>
    <xf numFmtId="44" fontId="11" fillId="0" borderId="11" xfId="1" applyFont="1" applyFill="1" applyBorder="1" applyProtection="1">
      <protection locked="0"/>
    </xf>
    <xf numFmtId="0" fontId="11" fillId="0" borderId="24" xfId="0" applyFont="1" applyFill="1" applyBorder="1" applyProtection="1">
      <protection locked="0"/>
    </xf>
    <xf numFmtId="0" fontId="11" fillId="0" borderId="11" xfId="2" applyNumberFormat="1" applyFont="1" applyBorder="1" applyAlignment="1" applyProtection="1">
      <alignment horizontal="center" vertical="center"/>
    </xf>
    <xf numFmtId="9" fontId="11" fillId="0" borderId="11" xfId="0" applyNumberFormat="1" applyFont="1" applyBorder="1" applyAlignment="1" applyProtection="1">
      <alignment horizontal="center" vertical="center"/>
    </xf>
    <xf numFmtId="0" fontId="13" fillId="0" borderId="11" xfId="0" applyFont="1" applyFill="1" applyBorder="1" applyAlignment="1" applyProtection="1">
      <alignment horizontal="center" vertical="center"/>
    </xf>
    <xf numFmtId="0" fontId="11" fillId="0" borderId="11" xfId="0" applyFont="1" applyFill="1" applyBorder="1" applyProtection="1">
      <protection locked="0"/>
    </xf>
    <xf numFmtId="0" fontId="11" fillId="0" borderId="0" xfId="0" applyFont="1" applyFill="1" applyBorder="1" applyProtection="1">
      <protection locked="0"/>
    </xf>
    <xf numFmtId="0" fontId="11" fillId="0" borderId="0" xfId="2" applyNumberFormat="1" applyFont="1" applyBorder="1" applyAlignment="1" applyProtection="1">
      <alignment horizontal="center" vertical="center"/>
    </xf>
    <xf numFmtId="9" fontId="11" fillId="0" borderId="0" xfId="0" applyNumberFormat="1"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2" fillId="0" borderId="0" xfId="0" applyFont="1" applyProtection="1">
      <protection locked="0"/>
    </xf>
    <xf numFmtId="0" fontId="7" fillId="0" borderId="0" xfId="0" applyFont="1" applyProtection="1">
      <protection locked="0"/>
    </xf>
    <xf numFmtId="0" fontId="11" fillId="0" borderId="0" xfId="0" applyFont="1"/>
    <xf numFmtId="0" fontId="7" fillId="0" borderId="4" xfId="0" applyFont="1" applyBorder="1" applyAlignment="1">
      <alignment horizontal="justify"/>
    </xf>
    <xf numFmtId="0" fontId="13" fillId="4" borderId="42" xfId="0" applyFont="1" applyFill="1" applyBorder="1" applyAlignment="1" applyProtection="1">
      <alignment vertical="center" wrapText="1"/>
    </xf>
    <xf numFmtId="9" fontId="11" fillId="0" borderId="17" xfId="2" applyFont="1" applyFill="1" applyBorder="1" applyAlignment="1" applyProtection="1">
      <alignment vertical="center"/>
      <protection locked="0"/>
    </xf>
    <xf numFmtId="164" fontId="11" fillId="0" borderId="17" xfId="1" applyNumberFormat="1" applyFont="1" applyFill="1" applyBorder="1" applyAlignment="1" applyProtection="1">
      <alignment vertical="center" wrapText="1"/>
      <protection locked="0"/>
    </xf>
    <xf numFmtId="0" fontId="11" fillId="0" borderId="17" xfId="0" applyFont="1" applyFill="1" applyBorder="1" applyAlignment="1" applyProtection="1">
      <alignment vertical="center"/>
      <protection locked="0"/>
    </xf>
    <xf numFmtId="9" fontId="11" fillId="0" borderId="23" xfId="2" applyFont="1" applyFill="1" applyBorder="1" applyAlignment="1" applyProtection="1">
      <alignment horizontal="center" vertical="center"/>
      <protection locked="0"/>
    </xf>
    <xf numFmtId="9" fontId="11" fillId="0" borderId="17" xfId="2" applyNumberFormat="1" applyFont="1" applyBorder="1" applyAlignment="1" applyProtection="1">
      <alignment horizontal="center" vertical="center"/>
    </xf>
    <xf numFmtId="0" fontId="13" fillId="0" borderId="61" xfId="0" applyFont="1" applyFill="1" applyBorder="1" applyAlignment="1" applyProtection="1">
      <alignment horizontal="center" vertical="center"/>
    </xf>
    <xf numFmtId="0" fontId="11" fillId="0" borderId="22" xfId="0" applyFont="1" applyFill="1" applyBorder="1" applyAlignment="1" applyProtection="1">
      <alignment vertical="center"/>
      <protection locked="0"/>
    </xf>
    <xf numFmtId="0" fontId="11" fillId="0" borderId="18" xfId="0" applyFont="1" applyFill="1" applyBorder="1" applyAlignment="1" applyProtection="1">
      <alignment vertical="center"/>
      <protection locked="0"/>
    </xf>
    <xf numFmtId="0" fontId="11" fillId="0" borderId="4" xfId="0" applyFont="1" applyBorder="1" applyAlignment="1">
      <alignment horizontal="justify" wrapText="1"/>
    </xf>
    <xf numFmtId="9" fontId="11" fillId="0" borderId="4" xfId="2" applyFont="1" applyFill="1" applyBorder="1" applyAlignment="1" applyProtection="1">
      <alignment horizontal="center" vertical="center"/>
      <protection locked="0"/>
    </xf>
    <xf numFmtId="0" fontId="11" fillId="0" borderId="4" xfId="2" applyNumberFormat="1" applyFont="1" applyFill="1" applyBorder="1" applyAlignment="1" applyProtection="1">
      <alignment vertical="center"/>
      <protection locked="0"/>
    </xf>
    <xf numFmtId="164" fontId="11" fillId="0" borderId="4" xfId="1" applyNumberFormat="1" applyFont="1" applyFill="1" applyBorder="1" applyAlignment="1" applyProtection="1">
      <alignment wrapText="1"/>
      <protection locked="0"/>
    </xf>
    <xf numFmtId="9" fontId="11" fillId="0" borderId="4" xfId="2" applyNumberFormat="1" applyFont="1" applyBorder="1" applyAlignment="1" applyProtection="1">
      <alignment horizontal="center" vertical="center"/>
    </xf>
    <xf numFmtId="0" fontId="13" fillId="0" borderId="49" xfId="0" applyFont="1" applyFill="1" applyBorder="1" applyAlignment="1" applyProtection="1">
      <alignment horizontal="center" vertical="center"/>
    </xf>
    <xf numFmtId="0" fontId="11" fillId="0" borderId="5" xfId="0" applyFont="1" applyFill="1" applyBorder="1" applyProtection="1">
      <protection locked="0"/>
    </xf>
    <xf numFmtId="0" fontId="11" fillId="0" borderId="20" xfId="0" applyFont="1" applyFill="1" applyBorder="1" applyProtection="1">
      <protection locked="0"/>
    </xf>
    <xf numFmtId="0" fontId="11" fillId="0" borderId="4" xfId="0" applyFont="1" applyFill="1" applyBorder="1" applyAlignment="1" applyProtection="1">
      <alignment wrapText="1"/>
      <protection locked="0"/>
    </xf>
    <xf numFmtId="0" fontId="11" fillId="0" borderId="23" xfId="2"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justify" wrapText="1"/>
      <protection locked="0"/>
    </xf>
    <xf numFmtId="0" fontId="11" fillId="0" borderId="4" xfId="2" applyNumberFormat="1" applyFont="1" applyFill="1" applyBorder="1" applyAlignment="1" applyProtection="1">
      <alignment horizontal="center" vertical="center"/>
      <protection locked="0"/>
    </xf>
    <xf numFmtId="44" fontId="11" fillId="0" borderId="4" xfId="1" applyFont="1" applyFill="1" applyBorder="1" applyAlignment="1" applyProtection="1">
      <alignment wrapText="1"/>
      <protection locked="0"/>
    </xf>
    <xf numFmtId="9" fontId="11" fillId="0" borderId="4" xfId="2" applyFont="1" applyFill="1" applyBorder="1" applyProtection="1">
      <protection locked="0"/>
    </xf>
    <xf numFmtId="0" fontId="11" fillId="0" borderId="4" xfId="0" applyFont="1" applyBorder="1" applyAlignment="1">
      <alignment horizontal="justify"/>
    </xf>
    <xf numFmtId="0" fontId="11" fillId="0" borderId="21" xfId="0" applyFont="1" applyFill="1" applyBorder="1" applyAlignment="1" applyProtection="1">
      <alignment horizontal="justify" wrapText="1"/>
      <protection locked="0"/>
    </xf>
    <xf numFmtId="0" fontId="11" fillId="0" borderId="11" xfId="0" applyFont="1" applyFill="1" applyBorder="1" applyAlignment="1" applyProtection="1">
      <alignment wrapText="1"/>
      <protection locked="0"/>
    </xf>
    <xf numFmtId="9" fontId="11" fillId="0" borderId="11" xfId="2" applyNumberFormat="1" applyFont="1" applyBorder="1" applyAlignment="1" applyProtection="1">
      <alignment horizontal="center" vertical="center"/>
    </xf>
    <xf numFmtId="0" fontId="13" fillId="0" borderId="59" xfId="0" applyFont="1" applyFill="1" applyBorder="1" applyAlignment="1" applyProtection="1">
      <alignment horizontal="center" vertical="center"/>
    </xf>
    <xf numFmtId="0" fontId="11" fillId="0" borderId="47" xfId="0" applyFont="1" applyFill="1" applyBorder="1" applyProtection="1">
      <protection locked="0"/>
    </xf>
    <xf numFmtId="0" fontId="11" fillId="0" borderId="19" xfId="0" applyFont="1" applyFill="1" applyBorder="1" applyProtection="1">
      <protection locked="0"/>
    </xf>
    <xf numFmtId="0" fontId="11" fillId="0" borderId="22" xfId="0" applyFont="1" applyBorder="1" applyAlignment="1">
      <alignment horizontal="justify"/>
    </xf>
    <xf numFmtId="0" fontId="11" fillId="0" borderId="17" xfId="2" applyNumberFormat="1" applyFont="1" applyFill="1" applyBorder="1" applyAlignment="1" applyProtection="1">
      <alignment horizontal="center" vertical="center" wrapText="1"/>
      <protection locked="0"/>
    </xf>
    <xf numFmtId="0" fontId="11" fillId="0" borderId="5" xfId="0" applyFont="1" applyBorder="1" applyAlignment="1">
      <alignment horizontal="justify"/>
    </xf>
    <xf numFmtId="0" fontId="11" fillId="0" borderId="5" xfId="0" applyFont="1" applyBorder="1" applyAlignment="1">
      <alignment horizontal="justify" wrapText="1"/>
    </xf>
    <xf numFmtId="44" fontId="11" fillId="0" borderId="4" xfId="0" applyNumberFormat="1" applyFont="1" applyFill="1" applyBorder="1" applyProtection="1">
      <protection locked="0"/>
    </xf>
    <xf numFmtId="0" fontId="11" fillId="0" borderId="55" xfId="0" applyFont="1" applyFill="1" applyBorder="1" applyAlignment="1" applyProtection="1">
      <alignment wrapText="1"/>
      <protection locked="0"/>
    </xf>
    <xf numFmtId="0" fontId="11" fillId="0" borderId="55" xfId="0" applyFont="1" applyFill="1" applyBorder="1" applyProtection="1">
      <protection locked="0"/>
    </xf>
    <xf numFmtId="0" fontId="11" fillId="0" borderId="21" xfId="0" applyFont="1" applyBorder="1" applyAlignment="1">
      <alignment horizontal="justify"/>
    </xf>
    <xf numFmtId="9" fontId="11" fillId="0" borderId="41" xfId="2" applyFont="1" applyFill="1" applyBorder="1" applyAlignment="1" applyProtection="1">
      <alignment horizontal="center" vertical="center"/>
      <protection locked="0"/>
    </xf>
    <xf numFmtId="9" fontId="11" fillId="0" borderId="67" xfId="2" applyFont="1" applyFill="1" applyBorder="1" applyAlignment="1" applyProtection="1">
      <alignment horizontal="center" vertical="center"/>
      <protection locked="0"/>
    </xf>
    <xf numFmtId="0" fontId="9" fillId="0" borderId="0" xfId="0" applyFont="1"/>
    <xf numFmtId="9" fontId="2" fillId="0" borderId="4" xfId="0" applyNumberFormat="1" applyFont="1" applyBorder="1" applyAlignment="1" applyProtection="1">
      <alignment horizontal="center"/>
      <protection locked="0"/>
    </xf>
    <xf numFmtId="0" fontId="2" fillId="0" borderId="18" xfId="0" applyFont="1" applyFill="1" applyBorder="1" applyAlignment="1" applyProtection="1">
      <alignment horizontal="justify" wrapText="1"/>
      <protection locked="0"/>
    </xf>
    <xf numFmtId="0" fontId="2" fillId="0" borderId="4" xfId="0" applyFont="1" applyBorder="1" applyAlignment="1" applyProtection="1">
      <alignment horizontal="justify"/>
      <protection locked="0"/>
    </xf>
    <xf numFmtId="0" fontId="2" fillId="0" borderId="20" xfId="0" applyFont="1" applyBorder="1" applyAlignment="1" applyProtection="1">
      <alignment horizontal="justify"/>
      <protection locked="0"/>
    </xf>
    <xf numFmtId="0" fontId="2" fillId="0" borderId="11" xfId="0" applyFont="1" applyBorder="1" applyAlignment="1" applyProtection="1">
      <alignment horizontal="justify"/>
      <protection locked="0"/>
    </xf>
    <xf numFmtId="0" fontId="2" fillId="0" borderId="19" xfId="0" applyFont="1" applyBorder="1" applyAlignment="1" applyProtection="1">
      <alignment horizontal="justify"/>
      <protection locked="0"/>
    </xf>
    <xf numFmtId="0" fontId="15" fillId="0" borderId="0" xfId="0" applyFont="1"/>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9" fontId="11" fillId="0" borderId="4" xfId="2" applyNumberFormat="1" applyFont="1" applyFill="1" applyBorder="1" applyAlignment="1" applyProtection="1">
      <alignment vertical="center"/>
      <protection locked="0"/>
    </xf>
    <xf numFmtId="0" fontId="2" fillId="0" borderId="0"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 fillId="0" borderId="0" xfId="0" applyFont="1" applyBorder="1"/>
    <xf numFmtId="0" fontId="7" fillId="0" borderId="0"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0" borderId="55" xfId="0" applyFont="1" applyFill="1" applyBorder="1" applyAlignment="1" applyProtection="1">
      <alignment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0" fontId="2" fillId="0" borderId="4" xfId="0" applyFont="1" applyBorder="1" applyAlignment="1" applyProtection="1">
      <protection locked="0"/>
    </xf>
    <xf numFmtId="0" fontId="2" fillId="0" borderId="48" xfId="0" applyFont="1" applyBorder="1" applyAlignment="1" applyProtection="1">
      <alignment horizont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71" xfId="0" applyFont="1" applyBorder="1" applyAlignment="1" applyProtection="1">
      <alignment horizontal="center"/>
      <protection locked="0"/>
    </xf>
    <xf numFmtId="0" fontId="2" fillId="0" borderId="11" xfId="0" applyFont="1" applyFill="1" applyBorder="1" applyAlignment="1" applyProtection="1">
      <alignment horizontal="center" vertical="center" wrapText="1"/>
      <protection locked="0"/>
    </xf>
    <xf numFmtId="0" fontId="2" fillId="0" borderId="35" xfId="0" applyFont="1" applyBorder="1" applyAlignment="1" applyProtection="1">
      <alignment horizontal="center"/>
      <protection locked="0"/>
    </xf>
    <xf numFmtId="0" fontId="2" fillId="0" borderId="28"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164" fontId="2" fillId="0" borderId="4" xfId="1"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2" fillId="0" borderId="11" xfId="0" applyFont="1" applyFill="1" applyBorder="1" applyAlignment="1" applyProtection="1">
      <alignment horizontal="center"/>
      <protection locked="0"/>
    </xf>
    <xf numFmtId="44" fontId="2" fillId="0" borderId="4" xfId="1" applyFont="1" applyFill="1" applyBorder="1" applyAlignment="1" applyProtection="1">
      <alignment horizontal="center" vertical="center"/>
      <protection locked="0"/>
    </xf>
    <xf numFmtId="164" fontId="2" fillId="0" borderId="55" xfId="1" applyNumberFormat="1" applyFont="1" applyFill="1" applyBorder="1" applyAlignment="1" applyProtection="1">
      <alignment vertical="center"/>
      <protection locked="0"/>
    </xf>
    <xf numFmtId="0" fontId="2" fillId="0" borderId="4" xfId="0" applyFont="1" applyBorder="1" applyAlignment="1">
      <alignment horizontal="justify" vertical="center"/>
    </xf>
    <xf numFmtId="9" fontId="2" fillId="0" borderId="54" xfId="2" applyFont="1" applyFill="1" applyBorder="1" applyAlignment="1" applyProtection="1">
      <alignment vertical="center"/>
      <protection locked="0"/>
    </xf>
    <xf numFmtId="9" fontId="2" fillId="0" borderId="26" xfId="2" applyFont="1" applyFill="1" applyBorder="1" applyAlignment="1" applyProtection="1">
      <alignment vertical="center"/>
      <protection locked="0"/>
    </xf>
    <xf numFmtId="9" fontId="2" fillId="0" borderId="55" xfId="2"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0" fontId="2" fillId="0" borderId="55" xfId="0" applyFont="1" applyFill="1" applyBorder="1" applyAlignment="1" applyProtection="1">
      <alignment horizontal="justify" vertical="center" wrapText="1"/>
      <protection locked="0"/>
    </xf>
    <xf numFmtId="0" fontId="2" fillId="0" borderId="15" xfId="0" applyFont="1" applyBorder="1" applyAlignment="1" applyProtection="1">
      <alignment horizontal="center"/>
      <protection locked="0"/>
    </xf>
    <xf numFmtId="0" fontId="2" fillId="0" borderId="17" xfId="0" applyFont="1" applyBorder="1" applyAlignment="1">
      <alignment horizontal="justify" wrapText="1"/>
    </xf>
    <xf numFmtId="0" fontId="2" fillId="0" borderId="4" xfId="0" applyFont="1" applyBorder="1" applyAlignment="1">
      <alignment horizontal="justify" wrapText="1"/>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2"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xf>
    <xf numFmtId="0" fontId="2" fillId="0" borderId="24" xfId="0" applyFont="1" applyFill="1" applyBorder="1" applyAlignment="1" applyProtection="1">
      <alignment horizontal="justify" vertical="center" wrapText="1"/>
      <protection locked="0"/>
    </xf>
    <xf numFmtId="0" fontId="2" fillId="0" borderId="55" xfId="2" applyNumberFormat="1" applyFont="1" applyFill="1" applyBorder="1" applyAlignment="1" applyProtection="1">
      <alignment horizontal="center" vertical="center"/>
      <protection locked="0"/>
    </xf>
    <xf numFmtId="0" fontId="2" fillId="0" borderId="4" xfId="0" applyFont="1" applyBorder="1" applyProtection="1"/>
    <xf numFmtId="0" fontId="2" fillId="0" borderId="0" xfId="0" applyFont="1" applyFill="1" applyBorder="1" applyAlignment="1" applyProtection="1">
      <alignment horizontal="left" vertical="center"/>
      <protection locked="0"/>
    </xf>
    <xf numFmtId="9" fontId="2" fillId="0" borderId="4" xfId="2" applyFont="1" applyBorder="1" applyAlignment="1" applyProtection="1">
      <alignment horizontal="center" vertical="center"/>
    </xf>
    <xf numFmtId="0" fontId="2" fillId="0" borderId="25" xfId="0" applyFont="1" applyBorder="1" applyAlignment="1" applyProtection="1">
      <alignment horizontal="center"/>
      <protection locked="0"/>
    </xf>
    <xf numFmtId="0" fontId="2" fillId="0" borderId="20" xfId="0" applyFont="1" applyFill="1" applyBorder="1" applyAlignment="1" applyProtection="1">
      <alignment horizontal="justify" vertical="center" wrapText="1"/>
      <protection locked="0"/>
    </xf>
    <xf numFmtId="0" fontId="2" fillId="0" borderId="20" xfId="0" applyFont="1" applyBorder="1" applyAlignment="1" applyProtection="1">
      <alignment wrapText="1"/>
      <protection locked="0"/>
    </xf>
    <xf numFmtId="9" fontId="2" fillId="0" borderId="11" xfId="2" applyFont="1" applyFill="1" applyBorder="1" applyAlignment="1" applyProtection="1">
      <alignment horizontal="center" vertical="center" wrapText="1"/>
      <protection locked="0"/>
    </xf>
    <xf numFmtId="9" fontId="2" fillId="0" borderId="11" xfId="0" applyNumberFormat="1" applyFont="1" applyFill="1" applyBorder="1" applyAlignment="1" applyProtection="1">
      <alignment horizontal="center" vertical="center" wrapText="1"/>
      <protection locked="0"/>
    </xf>
    <xf numFmtId="0" fontId="2" fillId="0" borderId="11" xfId="0" applyFont="1" applyBorder="1" applyProtection="1"/>
    <xf numFmtId="0" fontId="2" fillId="0" borderId="11" xfId="0" applyFont="1" applyBorder="1" applyAlignment="1" applyProtection="1">
      <alignment horizontal="center"/>
      <protection locked="0"/>
    </xf>
    <xf numFmtId="0" fontId="2" fillId="0" borderId="0" xfId="2" applyNumberFormat="1" applyFont="1" applyBorder="1" applyAlignment="1" applyProtection="1">
      <alignment horizontal="center" vertical="center"/>
    </xf>
    <xf numFmtId="0" fontId="2" fillId="0" borderId="17" xfId="0" applyFont="1" applyBorder="1" applyAlignment="1">
      <alignment horizontal="justify"/>
    </xf>
    <xf numFmtId="164" fontId="2" fillId="0" borderId="28" xfId="1" applyNumberFormat="1" applyFont="1" applyFill="1" applyBorder="1" applyAlignment="1" applyProtection="1">
      <alignment vertical="center"/>
      <protection locked="0"/>
    </xf>
    <xf numFmtId="0" fontId="4" fillId="0" borderId="43" xfId="0" applyFont="1" applyFill="1" applyBorder="1" applyAlignment="1" applyProtection="1">
      <alignment horizontal="center" vertical="center"/>
    </xf>
    <xf numFmtId="0" fontId="2" fillId="0" borderId="4" xfId="0" applyFont="1" applyBorder="1" applyAlignment="1" applyProtection="1">
      <alignment horizontal="center"/>
    </xf>
    <xf numFmtId="0" fontId="2" fillId="0" borderId="11" xfId="0" applyFont="1" applyBorder="1" applyAlignment="1" applyProtection="1">
      <alignment horizontal="center"/>
    </xf>
    <xf numFmtId="0" fontId="2" fillId="0" borderId="48" xfId="0" applyFont="1" applyBorder="1" applyProtection="1">
      <protection locked="0"/>
    </xf>
    <xf numFmtId="0" fontId="2" fillId="0" borderId="54" xfId="2" applyNumberFormat="1" applyFont="1" applyFill="1" applyBorder="1" applyAlignment="1" applyProtection="1">
      <alignment horizontal="center" vertical="center"/>
      <protection locked="0"/>
    </xf>
    <xf numFmtId="0" fontId="2" fillId="0" borderId="26"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2" fillId="0" borderId="0" xfId="0" applyFont="1" applyBorder="1" applyAlignment="1" applyProtection="1">
      <alignment horizontal="center"/>
      <protection locked="0"/>
    </xf>
    <xf numFmtId="0" fontId="2" fillId="0" borderId="17" xfId="0" applyFont="1" applyFill="1" applyBorder="1" applyAlignment="1" applyProtection="1">
      <alignment horizontal="justify" vertical="center" wrapText="1"/>
      <protection locked="0"/>
    </xf>
    <xf numFmtId="0" fontId="4" fillId="0" borderId="5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0" fontId="2" fillId="0" borderId="4" xfId="2"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lignment horizontal="justify" vertical="center" wrapText="1"/>
    </xf>
    <xf numFmtId="9" fontId="2" fillId="0" borderId="4" xfId="2" applyFont="1" applyBorder="1" applyAlignment="1" applyProtection="1">
      <alignment horizontal="center"/>
    </xf>
    <xf numFmtId="9" fontId="2" fillId="0" borderId="11" xfId="2" applyFont="1" applyBorder="1" applyAlignment="1" applyProtection="1">
      <alignment horizontal="center"/>
    </xf>
    <xf numFmtId="0" fontId="2" fillId="0" borderId="4" xfId="2" applyNumberFormat="1" applyFont="1" applyBorder="1" applyAlignment="1" applyProtection="1">
      <alignment horizontal="center" vertical="center" wrapText="1"/>
    </xf>
    <xf numFmtId="9" fontId="2" fillId="0" borderId="4" xfId="2" applyFont="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9" fontId="2" fillId="0" borderId="4" xfId="2" applyFont="1" applyBorder="1" applyAlignment="1" applyProtection="1">
      <alignment horizontal="center"/>
      <protection locked="0"/>
    </xf>
    <xf numFmtId="0" fontId="2" fillId="0" borderId="20" xfId="0" applyFont="1" applyBorder="1" applyAlignment="1" applyProtection="1">
      <alignment horizontal="left" vertical="center" wrapText="1"/>
      <protection locked="0"/>
    </xf>
    <xf numFmtId="0" fontId="2" fillId="0" borderId="11" xfId="0" applyFont="1" applyBorder="1" applyAlignment="1" applyProtection="1">
      <alignment wrapText="1"/>
      <protection locked="0"/>
    </xf>
    <xf numFmtId="0" fontId="2" fillId="0" borderId="11" xfId="0" applyFont="1" applyBorder="1" applyAlignment="1" applyProtection="1">
      <protection locked="0"/>
    </xf>
    <xf numFmtId="0" fontId="4" fillId="0" borderId="11" xfId="0" applyFont="1" applyFill="1" applyBorder="1" applyAlignment="1" applyProtection="1">
      <alignment horizontal="center" vertical="center" wrapText="1"/>
    </xf>
    <xf numFmtId="0" fontId="2" fillId="0" borderId="19" xfId="0" applyFont="1" applyBorder="1" applyAlignment="1" applyProtection="1">
      <alignment horizontal="left" vertical="center" wrapText="1"/>
      <protection locked="0"/>
    </xf>
    <xf numFmtId="9" fontId="2" fillId="0" borderId="0" xfId="2" applyFont="1" applyProtection="1">
      <protection locked="0"/>
    </xf>
    <xf numFmtId="9" fontId="3" fillId="0" borderId="0" xfId="2" applyFont="1" applyFill="1" applyBorder="1" applyAlignment="1" applyProtection="1">
      <alignment horizontal="left"/>
      <protection locked="0"/>
    </xf>
    <xf numFmtId="9" fontId="3" fillId="3" borderId="8" xfId="2" applyFont="1" applyFill="1" applyBorder="1" applyAlignment="1" applyProtection="1">
      <alignment horizontal="center"/>
      <protection locked="0"/>
    </xf>
    <xf numFmtId="9" fontId="3" fillId="2" borderId="11" xfId="2"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protection locked="0"/>
    </xf>
    <xf numFmtId="9" fontId="2" fillId="0" borderId="0" xfId="2" applyFont="1"/>
    <xf numFmtId="9" fontId="2" fillId="0" borderId="11" xfId="2" applyFont="1" applyBorder="1" applyAlignment="1" applyProtection="1">
      <alignment horizontal="center"/>
      <protection locked="0"/>
    </xf>
    <xf numFmtId="9" fontId="2" fillId="0" borderId="4" xfId="2" applyFont="1" applyFill="1" applyBorder="1" applyAlignment="1" applyProtection="1">
      <alignment horizontal="center"/>
      <protection locked="0"/>
    </xf>
    <xf numFmtId="0" fontId="2" fillId="0" borderId="48" xfId="0" applyFont="1" applyBorder="1"/>
    <xf numFmtId="9" fontId="2" fillId="0" borderId="48" xfId="2" applyFont="1" applyBorder="1"/>
    <xf numFmtId="0" fontId="2" fillId="0" borderId="15" xfId="0" applyFont="1" applyBorder="1"/>
    <xf numFmtId="9" fontId="2" fillId="0" borderId="15" xfId="2" applyFont="1" applyBorder="1"/>
    <xf numFmtId="44" fontId="2" fillId="0" borderId="4" xfId="1" applyFont="1" applyBorder="1" applyProtection="1">
      <protection locked="0"/>
    </xf>
    <xf numFmtId="0" fontId="2" fillId="0" borderId="17" xfId="0" applyNumberFormat="1" applyFont="1" applyBorder="1" applyAlignment="1" applyProtection="1">
      <alignment horizontal="center" vertical="center"/>
    </xf>
    <xf numFmtId="44" fontId="2" fillId="0" borderId="17" xfId="1" applyFont="1" applyBorder="1" applyAlignment="1"/>
    <xf numFmtId="0" fontId="0" fillId="0" borderId="0" xfId="0" applyBorder="1"/>
    <xf numFmtId="0" fontId="0" fillId="0" borderId="71" xfId="0" applyBorder="1"/>
    <xf numFmtId="0" fontId="0" fillId="0" borderId="48" xfId="0" applyBorder="1"/>
    <xf numFmtId="0" fontId="2" fillId="0" borderId="17" xfId="0" applyNumberFormat="1" applyFont="1" applyBorder="1" applyAlignment="1">
      <alignment horizontal="center" vertical="center"/>
    </xf>
    <xf numFmtId="0" fontId="2" fillId="0" borderId="17" xfId="0" applyFont="1" applyBorder="1" applyAlignment="1">
      <alignment vertical="center"/>
    </xf>
    <xf numFmtId="0" fontId="2" fillId="0" borderId="4" xfId="0" applyFont="1" applyBorder="1" applyAlignment="1">
      <alignment horizontal="center" vertical="center"/>
    </xf>
    <xf numFmtId="9" fontId="2" fillId="0" borderId="4" xfId="2" applyFont="1" applyBorder="1" applyAlignment="1">
      <alignment vertical="center"/>
    </xf>
    <xf numFmtId="0" fontId="2" fillId="0" borderId="4" xfId="0" applyNumberFormat="1" applyFont="1" applyBorder="1" applyAlignment="1">
      <alignment horizontal="center" vertical="center"/>
    </xf>
    <xf numFmtId="0" fontId="2" fillId="0" borderId="4" xfId="2"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9"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9" fontId="2" fillId="0" borderId="17" xfId="0" applyNumberFormat="1" applyFont="1" applyBorder="1" applyAlignment="1">
      <alignment horizontal="center" vertical="center"/>
    </xf>
    <xf numFmtId="9" fontId="2" fillId="0" borderId="4" xfId="2" applyFont="1" applyBorder="1" applyProtection="1"/>
    <xf numFmtId="9" fontId="2" fillId="0" borderId="11" xfId="2" applyFont="1" applyBorder="1" applyProtection="1"/>
    <xf numFmtId="9" fontId="2" fillId="0" borderId="11" xfId="0" applyNumberFormat="1" applyFont="1" applyFill="1" applyBorder="1" applyAlignment="1" applyProtection="1">
      <alignment horizontal="center" vertical="center"/>
      <protection locked="0"/>
    </xf>
    <xf numFmtId="44" fontId="2" fillId="0" borderId="17" xfId="1" applyFont="1" applyFill="1" applyBorder="1" applyAlignment="1" applyProtection="1">
      <alignment vertical="center"/>
      <protection locked="0"/>
    </xf>
    <xf numFmtId="44" fontId="2" fillId="0" borderId="4" xfId="1" applyFont="1" applyBorder="1" applyAlignment="1" applyProtection="1">
      <alignment horizontal="center"/>
      <protection locked="0"/>
    </xf>
    <xf numFmtId="44" fontId="2" fillId="0" borderId="11" xfId="1" applyFont="1" applyBorder="1" applyAlignment="1" applyProtection="1">
      <alignment horizontal="center"/>
      <protection locked="0"/>
    </xf>
    <xf numFmtId="9" fontId="2" fillId="0" borderId="4" xfId="2" applyNumberFormat="1" applyFont="1" applyFill="1" applyBorder="1" applyAlignment="1" applyProtection="1">
      <alignment horizontal="center" vertical="center"/>
      <protection locked="0"/>
    </xf>
    <xf numFmtId="9" fontId="2" fillId="0" borderId="54" xfId="2" applyNumberFormat="1" applyFont="1" applyFill="1" applyBorder="1" applyAlignment="1" applyProtection="1">
      <alignment horizontal="center" vertical="center"/>
      <protection locked="0"/>
    </xf>
    <xf numFmtId="9" fontId="2" fillId="0" borderId="4" xfId="2" applyNumberFormat="1" applyFont="1" applyBorder="1" applyAlignment="1" applyProtection="1">
      <alignment horizontal="center" vertical="center"/>
    </xf>
    <xf numFmtId="1" fontId="2" fillId="0" borderId="4"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xf>
    <xf numFmtId="1" fontId="2" fillId="0" borderId="17"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xf>
    <xf numFmtId="0" fontId="2" fillId="0" borderId="19" xfId="0" applyFont="1" applyBorder="1" applyProtection="1">
      <protection locked="0"/>
    </xf>
    <xf numFmtId="0" fontId="2" fillId="0" borderId="11" xfId="0" applyFont="1" applyBorder="1" applyAlignment="1" applyProtection="1">
      <alignment horizontal="center" vertical="center"/>
      <protection locked="0"/>
    </xf>
    <xf numFmtId="44" fontId="2" fillId="0" borderId="11" xfId="1" applyFont="1" applyBorder="1" applyProtection="1">
      <protection locked="0"/>
    </xf>
    <xf numFmtId="0" fontId="2" fillId="6"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justify" wrapText="1"/>
      <protection locked="0"/>
    </xf>
    <xf numFmtId="9" fontId="2" fillId="0" borderId="4" xfId="2" applyFont="1" applyFill="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20" xfId="0" applyFont="1" applyFill="1" applyBorder="1" applyAlignment="1" applyProtection="1">
      <alignment horizontal="justify" vertical="center" wrapText="1"/>
      <protection locked="0"/>
    </xf>
    <xf numFmtId="0" fontId="2"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9" fontId="2" fillId="0" borderId="4" xfId="0" applyNumberFormat="1" applyFont="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9" fontId="2" fillId="0" borderId="4" xfId="0" applyNumberFormat="1" applyFont="1" applyFill="1" applyBorder="1" applyAlignment="1" applyProtection="1">
      <alignment horizontal="center" vertical="center"/>
      <protection locked="0"/>
    </xf>
    <xf numFmtId="44" fontId="2" fillId="0" borderId="4" xfId="1" applyFont="1" applyFill="1" applyBorder="1" applyAlignment="1" applyProtection="1">
      <alignment horizontal="center" vertical="center"/>
      <protection locked="0"/>
    </xf>
    <xf numFmtId="44" fontId="2" fillId="0" borderId="4" xfId="1" applyFont="1" applyFill="1" applyBorder="1" applyAlignment="1" applyProtection="1">
      <alignment horizontal="center"/>
      <protection locked="0"/>
    </xf>
    <xf numFmtId="0" fontId="4" fillId="0" borderId="17" xfId="0" applyFont="1" applyFill="1" applyBorder="1" applyAlignment="1" applyProtection="1">
      <alignment horizontal="center" vertical="center"/>
    </xf>
    <xf numFmtId="9" fontId="2" fillId="0" borderId="17" xfId="0" applyNumberFormat="1" applyFont="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11" fillId="0" borderId="4" xfId="2" applyNumberFormat="1" applyFont="1" applyBorder="1" applyAlignment="1" applyProtection="1">
      <alignment horizontal="center" vertical="center"/>
    </xf>
    <xf numFmtId="0" fontId="7" fillId="0" borderId="0" xfId="0" applyFont="1" applyBorder="1" applyAlignment="1" applyProtection="1">
      <alignment horizontal="center"/>
      <protection locked="0"/>
    </xf>
    <xf numFmtId="0" fontId="2" fillId="0" borderId="4" xfId="0"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Alignment="1">
      <alignment horizontal="center"/>
    </xf>
    <xf numFmtId="0" fontId="2" fillId="0" borderId="11" xfId="0" applyFont="1" applyBorder="1" applyAlignment="1" applyProtection="1">
      <alignment horizontal="center"/>
      <protection locked="0"/>
    </xf>
    <xf numFmtId="0" fontId="7" fillId="0" borderId="4"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protection locked="0"/>
    </xf>
    <xf numFmtId="0" fontId="8"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2" borderId="16" xfId="0" applyFont="1" applyFill="1" applyBorder="1" applyAlignment="1" applyProtection="1">
      <alignment horizontal="center" vertical="center" wrapText="1"/>
      <protection locked="0"/>
    </xf>
    <xf numFmtId="0" fontId="18" fillId="4" borderId="45"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18" fillId="4" borderId="42" xfId="0" applyFont="1" applyFill="1" applyBorder="1" applyAlignment="1" applyProtection="1">
      <alignment vertical="center" wrapText="1"/>
    </xf>
    <xf numFmtId="0" fontId="18" fillId="4" borderId="43"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protection locked="0"/>
    </xf>
    <xf numFmtId="0" fontId="7" fillId="0" borderId="29" xfId="0" applyFont="1" applyBorder="1" applyProtection="1">
      <protection locked="0"/>
    </xf>
    <xf numFmtId="0" fontId="7" fillId="0" borderId="0" xfId="0" applyFont="1" applyProtection="1"/>
    <xf numFmtId="0" fontId="7" fillId="0" borderId="17" xfId="0" applyFont="1" applyFill="1" applyBorder="1" applyAlignment="1" applyProtection="1">
      <alignment horizontal="justify" vertical="center" wrapText="1"/>
      <protection locked="0"/>
    </xf>
    <xf numFmtId="0" fontId="7" fillId="0" borderId="17" xfId="2" applyNumberFormat="1" applyFont="1" applyFill="1" applyBorder="1" applyAlignment="1" applyProtection="1">
      <alignment vertical="center"/>
      <protection locked="0"/>
    </xf>
    <xf numFmtId="9" fontId="7" fillId="0" borderId="17" xfId="2" applyFont="1" applyFill="1" applyBorder="1" applyAlignment="1" applyProtection="1">
      <alignment vertical="center"/>
      <protection locked="0"/>
    </xf>
    <xf numFmtId="0" fontId="7" fillId="0" borderId="55" xfId="0" applyFont="1" applyFill="1" applyBorder="1" applyAlignment="1" applyProtection="1">
      <alignment horizontal="justify" vertical="center" wrapText="1"/>
      <protection locked="0"/>
    </xf>
    <xf numFmtId="0" fontId="7" fillId="0" borderId="4" xfId="2" applyNumberFormat="1" applyFont="1" applyFill="1" applyBorder="1" applyAlignment="1" applyProtection="1">
      <alignment vertical="center"/>
      <protection locked="0"/>
    </xf>
    <xf numFmtId="0" fontId="7" fillId="0" borderId="4" xfId="0" applyFont="1" applyFill="1" applyBorder="1" applyProtection="1">
      <protection locked="0"/>
    </xf>
    <xf numFmtId="0" fontId="7" fillId="0" borderId="15" xfId="0" applyFont="1" applyBorder="1" applyProtection="1">
      <protection locked="0"/>
    </xf>
    <xf numFmtId="0" fontId="7" fillId="0" borderId="0" xfId="0" applyFont="1" applyBorder="1" applyProtection="1">
      <protection locked="0"/>
    </xf>
    <xf numFmtId="0" fontId="7" fillId="0" borderId="35" xfId="0" applyFont="1" applyBorder="1" applyProtection="1">
      <protection locked="0"/>
    </xf>
    <xf numFmtId="0" fontId="8" fillId="0" borderId="0" xfId="0" applyFont="1" applyProtection="1">
      <protection locked="0"/>
    </xf>
    <xf numFmtId="0" fontId="7" fillId="0" borderId="15" xfId="0" applyFont="1" applyBorder="1" applyAlignment="1" applyProtection="1">
      <alignment horizontal="left" wrapText="1"/>
      <protection locked="0"/>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6" xfId="0" applyFont="1" applyBorder="1" applyAlignment="1" applyProtection="1">
      <alignment horizontal="center"/>
      <protection locked="0"/>
    </xf>
    <xf numFmtId="9" fontId="7" fillId="0" borderId="55" xfId="0" applyNumberFormat="1" applyFont="1" applyBorder="1" applyAlignment="1" applyProtection="1">
      <alignment horizontal="center" vertical="center"/>
    </xf>
    <xf numFmtId="9" fontId="7" fillId="0" borderId="4" xfId="2" applyNumberFormat="1" applyFont="1" applyBorder="1" applyAlignment="1" applyProtection="1">
      <alignment horizontal="center" vertical="center"/>
    </xf>
    <xf numFmtId="9" fontId="7" fillId="0" borderId="4" xfId="0" applyNumberFormat="1" applyFont="1" applyBorder="1" applyAlignment="1" applyProtection="1">
      <alignment horizontal="center" vertical="center"/>
    </xf>
    <xf numFmtId="0" fontId="18" fillId="0" borderId="4" xfId="0" applyFont="1" applyFill="1" applyBorder="1" applyAlignment="1" applyProtection="1">
      <alignment horizontal="center" vertical="center"/>
    </xf>
    <xf numFmtId="9" fontId="7" fillId="0" borderId="17" xfId="0" applyNumberFormat="1" applyFont="1" applyBorder="1" applyAlignment="1" applyProtection="1">
      <alignment horizontal="center" vertical="center"/>
    </xf>
    <xf numFmtId="9" fontId="7" fillId="0" borderId="11" xfId="0" applyNumberFormat="1" applyFont="1" applyBorder="1" applyAlignment="1" applyProtection="1">
      <alignment horizontal="center" vertical="center"/>
    </xf>
    <xf numFmtId="0" fontId="7" fillId="0" borderId="11" xfId="0" applyFont="1" applyFill="1" applyBorder="1" applyProtection="1">
      <protection locked="0"/>
    </xf>
    <xf numFmtId="0" fontId="7" fillId="0" borderId="19" xfId="0" applyFont="1" applyFill="1" applyBorder="1" applyAlignment="1" applyProtection="1">
      <alignment horizontal="left" vertical="center" wrapText="1"/>
      <protection locked="0"/>
    </xf>
    <xf numFmtId="0" fontId="7" fillId="0" borderId="62" xfId="0"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protection locked="0"/>
    </xf>
    <xf numFmtId="44" fontId="7" fillId="0" borderId="4" xfId="1" applyFont="1" applyFill="1" applyBorder="1" applyAlignment="1" applyProtection="1">
      <alignment horizontal="center" vertical="center"/>
      <protection locked="0"/>
    </xf>
    <xf numFmtId="44" fontId="7" fillId="0" borderId="4" xfId="1" applyFont="1" applyBorder="1"/>
    <xf numFmtId="0" fontId="7" fillId="0" borderId="0" xfId="0" applyFont="1" applyBorder="1"/>
    <xf numFmtId="0" fontId="7" fillId="0" borderId="48" xfId="0" applyFont="1" applyBorder="1"/>
    <xf numFmtId="0" fontId="7" fillId="0" borderId="48" xfId="0" applyFont="1" applyBorder="1" applyAlignment="1" applyProtection="1">
      <alignment horizontal="center"/>
      <protection locked="0"/>
    </xf>
    <xf numFmtId="0" fontId="7" fillId="0" borderId="15" xfId="0" applyFont="1" applyBorder="1"/>
    <xf numFmtId="0" fontId="7" fillId="0" borderId="4" xfId="2" applyNumberFormat="1" applyFont="1" applyBorder="1" applyAlignment="1" applyProtection="1">
      <alignment horizontal="center" vertical="center"/>
    </xf>
    <xf numFmtId="9" fontId="7" fillId="0" borderId="55" xfId="2" applyNumberFormat="1" applyFont="1" applyBorder="1" applyAlignment="1" applyProtection="1">
      <alignment horizontal="center" vertical="center"/>
    </xf>
    <xf numFmtId="0" fontId="18" fillId="0" borderId="55" xfId="0" applyFont="1" applyFill="1" applyBorder="1" applyAlignment="1" applyProtection="1">
      <alignment horizontal="center" vertical="center"/>
    </xf>
    <xf numFmtId="0" fontId="7" fillId="0" borderId="4" xfId="0" applyFont="1" applyFill="1" applyBorder="1" applyAlignment="1" applyProtection="1">
      <alignment vertical="center"/>
      <protection locked="0"/>
    </xf>
    <xf numFmtId="0" fontId="7" fillId="0" borderId="4" xfId="0" applyFont="1" applyBorder="1" applyAlignment="1">
      <alignment horizontal="center"/>
    </xf>
    <xf numFmtId="0" fontId="7" fillId="0" borderId="17" xfId="0" applyFont="1" applyBorder="1" applyAlignment="1">
      <alignment horizontal="justify" wrapText="1"/>
    </xf>
    <xf numFmtId="9" fontId="7" fillId="0" borderId="17" xfId="2" applyFont="1" applyFill="1" applyBorder="1" applyAlignment="1" applyProtection="1">
      <alignment horizontal="center" vertical="center" wrapText="1"/>
      <protection locked="0"/>
    </xf>
    <xf numFmtId="164" fontId="7" fillId="0" borderId="17" xfId="1"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protection locked="0"/>
    </xf>
    <xf numFmtId="9" fontId="7" fillId="0" borderId="23" xfId="2" applyFont="1" applyFill="1" applyBorder="1" applyAlignment="1" applyProtection="1">
      <alignment horizontal="center" vertical="center"/>
      <protection locked="0"/>
    </xf>
    <xf numFmtId="9" fontId="7" fillId="0" borderId="17" xfId="2" applyNumberFormat="1" applyFont="1" applyBorder="1" applyAlignment="1" applyProtection="1">
      <alignment horizontal="center" vertical="center"/>
    </xf>
    <xf numFmtId="0" fontId="18" fillId="0" borderId="61" xfId="0" applyFont="1" applyFill="1" applyBorder="1" applyAlignment="1" applyProtection="1">
      <alignment horizontal="center" vertical="center"/>
    </xf>
    <xf numFmtId="0" fontId="7" fillId="0" borderId="22"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164" fontId="7" fillId="0" borderId="4" xfId="1" applyNumberFormat="1" applyFont="1" applyFill="1" applyBorder="1" applyAlignment="1" applyProtection="1">
      <alignment wrapText="1"/>
      <protection locked="0"/>
    </xf>
    <xf numFmtId="0" fontId="18" fillId="0" borderId="49" xfId="0" applyFont="1" applyFill="1" applyBorder="1" applyAlignment="1" applyProtection="1">
      <alignment horizontal="center" vertical="center"/>
    </xf>
    <xf numFmtId="0" fontId="7" fillId="0" borderId="5" xfId="0" applyFont="1" applyFill="1" applyBorder="1" applyProtection="1">
      <protection locked="0"/>
    </xf>
    <xf numFmtId="0" fontId="7" fillId="0" borderId="20" xfId="0" applyFont="1" applyFill="1" applyBorder="1" applyProtection="1">
      <protection locked="0"/>
    </xf>
    <xf numFmtId="0" fontId="7" fillId="0" borderId="4" xfId="0" applyFont="1" applyFill="1" applyBorder="1" applyAlignment="1" applyProtection="1">
      <alignment wrapText="1"/>
      <protection locked="0"/>
    </xf>
    <xf numFmtId="4" fontId="7" fillId="0" borderId="4" xfId="0" applyNumberFormat="1" applyFont="1" applyFill="1" applyBorder="1" applyProtection="1">
      <protection locked="0"/>
    </xf>
    <xf numFmtId="0" fontId="7" fillId="0" borderId="23" xfId="2"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justify" wrapText="1"/>
      <protection locked="0"/>
    </xf>
    <xf numFmtId="9" fontId="7" fillId="0" borderId="4" xfId="0" applyNumberFormat="1" applyFont="1" applyBorder="1" applyAlignment="1" applyProtection="1">
      <alignment horizontal="center" vertical="center" wrapText="1"/>
    </xf>
    <xf numFmtId="0" fontId="7" fillId="0" borderId="5" xfId="0" applyFont="1" applyFill="1" applyBorder="1" applyAlignment="1" applyProtection="1">
      <alignment wrapText="1"/>
      <protection locked="0"/>
    </xf>
    <xf numFmtId="0" fontId="7" fillId="0" borderId="20" xfId="0" applyFont="1" applyFill="1" applyBorder="1" applyAlignment="1" applyProtection="1">
      <alignment wrapText="1"/>
      <protection locked="0"/>
    </xf>
    <xf numFmtId="44" fontId="7" fillId="0" borderId="4" xfId="1" applyFont="1" applyFill="1" applyBorder="1" applyAlignment="1" applyProtection="1">
      <alignment wrapText="1"/>
      <protection locked="0"/>
    </xf>
    <xf numFmtId="44" fontId="7" fillId="0" borderId="4" xfId="1" applyFont="1" applyFill="1" applyBorder="1" applyProtection="1">
      <protection locked="0"/>
    </xf>
    <xf numFmtId="9" fontId="7" fillId="0" borderId="4" xfId="2" applyFont="1" applyFill="1" applyBorder="1" applyProtection="1">
      <protection locked="0"/>
    </xf>
    <xf numFmtId="0" fontId="7" fillId="0" borderId="55" xfId="0" applyFont="1" applyBorder="1" applyAlignment="1">
      <alignment horizontal="justify" wrapText="1"/>
    </xf>
    <xf numFmtId="0" fontId="7" fillId="0" borderId="11" xfId="0" applyFont="1" applyBorder="1" applyAlignment="1">
      <alignment horizontal="justify" wrapText="1"/>
    </xf>
    <xf numFmtId="0" fontId="7" fillId="0" borderId="41" xfId="2"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justify" wrapText="1"/>
      <protection locked="0"/>
    </xf>
    <xf numFmtId="0" fontId="7" fillId="0" borderId="11" xfId="0" applyFont="1" applyFill="1" applyBorder="1" applyAlignment="1" applyProtection="1">
      <alignment wrapText="1"/>
      <protection locked="0"/>
    </xf>
    <xf numFmtId="9" fontId="7" fillId="0" borderId="11" xfId="2" applyNumberFormat="1" applyFont="1" applyBorder="1" applyAlignment="1" applyProtection="1">
      <alignment horizontal="center" vertical="center"/>
    </xf>
    <xf numFmtId="0" fontId="18" fillId="0" borderId="59" xfId="0" applyFont="1" applyFill="1" applyBorder="1" applyAlignment="1" applyProtection="1">
      <alignment horizontal="center" vertical="center"/>
    </xf>
    <xf numFmtId="0" fontId="7" fillId="0" borderId="47" xfId="0" applyFont="1" applyFill="1" applyBorder="1" applyProtection="1">
      <protection locked="0"/>
    </xf>
    <xf numFmtId="0" fontId="7" fillId="0" borderId="19" xfId="0" applyFont="1" applyFill="1" applyBorder="1" applyProtection="1">
      <protection locked="0"/>
    </xf>
    <xf numFmtId="0" fontId="7" fillId="0" borderId="4" xfId="0" applyFont="1" applyBorder="1" applyAlignment="1" applyProtection="1">
      <alignment horizontal="center"/>
      <protection locked="0"/>
    </xf>
    <xf numFmtId="0" fontId="7" fillId="0" borderId="4" xfId="0" applyFont="1" applyBorder="1" applyAlignment="1" applyProtection="1">
      <alignment horizontal="center"/>
    </xf>
    <xf numFmtId="0" fontId="18" fillId="0" borderId="28" xfId="0" applyFont="1" applyFill="1" applyBorder="1" applyAlignment="1" applyProtection="1">
      <alignment horizontal="center" vertical="center"/>
    </xf>
    <xf numFmtId="0" fontId="7" fillId="0" borderId="20" xfId="0" applyFont="1" applyBorder="1" applyAlignment="1" applyProtection="1">
      <alignment wrapText="1"/>
      <protection locked="0"/>
    </xf>
    <xf numFmtId="0" fontId="7" fillId="0" borderId="11" xfId="0" applyFont="1" applyBorder="1" applyAlignment="1">
      <alignment horizontal="justify"/>
    </xf>
    <xf numFmtId="0" fontId="7" fillId="0" borderId="11" xfId="0" applyFont="1" applyBorder="1" applyAlignment="1" applyProtection="1">
      <alignment horizontal="center"/>
      <protection locked="0"/>
    </xf>
    <xf numFmtId="9"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xf>
    <xf numFmtId="0" fontId="18" fillId="0" borderId="43"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Border="1" applyAlignment="1">
      <alignment horizontal="justify" vertical="center" wrapText="1"/>
    </xf>
    <xf numFmtId="0" fontId="7" fillId="0" borderId="0" xfId="0" applyFont="1" applyBorder="1" applyAlignment="1">
      <alignment horizontal="justify" wrapText="1"/>
    </xf>
    <xf numFmtId="0" fontId="7" fillId="0" borderId="0" xfId="2" applyNumberFormat="1" applyFont="1" applyFill="1" applyBorder="1" applyAlignment="1" applyProtection="1">
      <alignment horizontal="center" vertical="center"/>
      <protection locked="0"/>
    </xf>
    <xf numFmtId="0" fontId="7" fillId="0" borderId="0" xfId="0" applyFont="1" applyFill="1" applyBorder="1" applyProtection="1">
      <protection locked="0"/>
    </xf>
    <xf numFmtId="0" fontId="7" fillId="0" borderId="0" xfId="0" applyFont="1" applyFill="1" applyBorder="1" applyAlignment="1" applyProtection="1">
      <alignment horizontal="justify" wrapText="1"/>
      <protection locked="0"/>
    </xf>
    <xf numFmtId="0" fontId="7" fillId="0" borderId="0" xfId="0" applyFont="1" applyFill="1" applyBorder="1" applyAlignment="1" applyProtection="1">
      <alignment wrapText="1"/>
      <protection locked="0"/>
    </xf>
    <xf numFmtId="9" fontId="7" fillId="0" borderId="0" xfId="2" applyNumberFormat="1" applyFont="1" applyBorder="1" applyAlignment="1" applyProtection="1">
      <alignment horizontal="center" vertical="center"/>
    </xf>
    <xf numFmtId="9" fontId="7"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7" fillId="0" borderId="17" xfId="0" applyFont="1" applyFill="1" applyBorder="1" applyAlignment="1" applyProtection="1">
      <alignment horizontal="justify" wrapText="1"/>
      <protection locked="0"/>
    </xf>
    <xf numFmtId="0" fontId="19" fillId="0" borderId="4" xfId="0" applyFont="1" applyBorder="1" applyAlignment="1">
      <alignment vertical="center" wrapText="1"/>
    </xf>
    <xf numFmtId="0" fontId="7" fillId="0" borderId="4" xfId="0" applyFont="1" applyFill="1" applyBorder="1" applyAlignment="1">
      <alignment horizontal="justify" vertical="center" wrapText="1"/>
    </xf>
    <xf numFmtId="0" fontId="7" fillId="0" borderId="4" xfId="0" applyFont="1" applyBorder="1" applyAlignment="1" applyProtection="1">
      <alignment horizontal="left"/>
      <protection locked="0"/>
    </xf>
    <xf numFmtId="0" fontId="7" fillId="0" borderId="4" xfId="0" applyFont="1" applyBorder="1" applyAlignment="1" applyProtection="1">
      <alignment horizontal="left" wrapText="1"/>
      <protection locked="0"/>
    </xf>
    <xf numFmtId="0" fontId="7" fillId="0" borderId="10" xfId="0" applyFont="1" applyBorder="1" applyAlignment="1">
      <alignment horizontal="center" vertical="center"/>
    </xf>
    <xf numFmtId="9" fontId="2" fillId="0" borderId="17" xfId="0" applyNumberFormat="1" applyFont="1" applyFill="1" applyBorder="1" applyAlignment="1" applyProtection="1">
      <alignment horizontal="center" vertical="center"/>
      <protection locked="0"/>
    </xf>
    <xf numFmtId="9" fontId="2" fillId="0" borderId="17" xfId="0" applyNumberFormat="1" applyFont="1" applyBorder="1" applyAlignment="1" applyProtection="1">
      <alignment horizontal="center"/>
      <protection locked="0"/>
    </xf>
    <xf numFmtId="9" fontId="2" fillId="0" borderId="4" xfId="0" applyNumberFormat="1" applyFont="1" applyFill="1" applyBorder="1" applyAlignment="1" applyProtection="1">
      <alignment horizontal="center"/>
      <protection locked="0"/>
    </xf>
    <xf numFmtId="9" fontId="2" fillId="0" borderId="4" xfId="2" applyFont="1" applyFill="1" applyBorder="1" applyAlignment="1" applyProtection="1">
      <alignment horizontal="center" wrapText="1"/>
      <protection locked="0"/>
    </xf>
    <xf numFmtId="9" fontId="2" fillId="0" borderId="11" xfId="0" applyNumberFormat="1" applyFont="1" applyBorder="1" applyAlignment="1">
      <alignment horizontal="center"/>
    </xf>
    <xf numFmtId="0" fontId="2" fillId="0" borderId="11"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left"/>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18" fillId="0" borderId="0" xfId="0" applyFont="1" applyBorder="1" applyAlignment="1">
      <alignment horizontal="left"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8" xfId="0" applyFont="1" applyFill="1" applyBorder="1" applyAlignment="1">
      <alignment horizont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xf>
    <xf numFmtId="0" fontId="18" fillId="4" borderId="4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8" fillId="4" borderId="42" xfId="0" applyFont="1" applyFill="1" applyBorder="1" applyAlignment="1">
      <alignment vertical="center" wrapText="1"/>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29" xfId="0" applyFont="1" applyBorder="1"/>
    <xf numFmtId="0" fontId="7" fillId="0" borderId="4" xfId="0" applyFont="1" applyFill="1" applyBorder="1" applyAlignment="1">
      <alignment horizontal="justify" wrapText="1"/>
    </xf>
    <xf numFmtId="0" fontId="7" fillId="0" borderId="55" xfId="0" applyFont="1" applyFill="1" applyBorder="1" applyAlignment="1">
      <alignment horizontal="justify" wrapText="1"/>
    </xf>
    <xf numFmtId="0" fontId="7" fillId="0" borderId="26" xfId="0" applyFont="1" applyFill="1" applyBorder="1" applyAlignment="1">
      <alignment horizontal="justify" wrapText="1"/>
    </xf>
    <xf numFmtId="0" fontId="7" fillId="0" borderId="4" xfId="0" applyFont="1" applyFill="1" applyBorder="1" applyAlignment="1">
      <alignment vertical="center"/>
    </xf>
    <xf numFmtId="0" fontId="8" fillId="0" borderId="0" xfId="0" applyFont="1" applyAlignment="1">
      <alignment horizontal="center" vertical="center"/>
    </xf>
    <xf numFmtId="0" fontId="11" fillId="0" borderId="17" xfId="2" applyNumberFormat="1" applyFont="1" applyFill="1" applyBorder="1" applyAlignment="1" applyProtection="1">
      <alignment horizontal="center" vertical="center"/>
      <protection locked="0"/>
    </xf>
    <xf numFmtId="9" fontId="11"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2" fillId="0" borderId="4" xfId="0" applyFont="1" applyBorder="1" applyAlignment="1">
      <alignment horizontal="justify" wrapText="1"/>
    </xf>
    <xf numFmtId="44" fontId="2" fillId="0" borderId="4" xfId="1" applyFont="1" applyFill="1" applyBorder="1" applyAlignment="1" applyProtection="1">
      <alignment horizontal="center" vertical="center" wrapText="1"/>
      <protection locked="0"/>
    </xf>
    <xf numFmtId="4" fontId="2"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wrapText="1"/>
      <protection locked="0"/>
    </xf>
    <xf numFmtId="9" fontId="2" fillId="0" borderId="4" xfId="0" applyNumberFormat="1" applyFont="1" applyBorder="1" applyAlignment="1">
      <alignment vertical="center"/>
    </xf>
    <xf numFmtId="9" fontId="2" fillId="0" borderId="4" xfId="0" applyNumberFormat="1" applyFont="1" applyBorder="1" applyAlignment="1" applyProtection="1">
      <alignment vertical="center"/>
      <protection locked="0"/>
    </xf>
    <xf numFmtId="0" fontId="2" fillId="0" borderId="55" xfId="0" applyFont="1" applyBorder="1" applyAlignment="1" applyProtection="1">
      <alignment horizontal="justify" wrapText="1"/>
      <protection locked="0"/>
    </xf>
    <xf numFmtId="9" fontId="2" fillId="0" borderId="4" xfId="2" applyNumberFormat="1" applyFont="1" applyBorder="1" applyAlignment="1">
      <alignment horizontal="center" vertical="center"/>
    </xf>
    <xf numFmtId="0" fontId="11" fillId="0" borderId="0" xfId="0" applyFont="1" applyAlignment="1" applyProtection="1">
      <alignment wrapText="1"/>
      <protection locked="0"/>
    </xf>
    <xf numFmtId="0" fontId="11" fillId="0" borderId="0" xfId="0" applyFont="1" applyAlignment="1" applyProtection="1">
      <alignment horizontal="center" vertical="center"/>
      <protection locked="0"/>
    </xf>
    <xf numFmtId="0" fontId="11" fillId="0" borderId="38" xfId="0" applyFont="1" applyBorder="1" applyProtection="1">
      <protection locked="0"/>
    </xf>
    <xf numFmtId="0" fontId="11" fillId="0" borderId="5" xfId="0" applyFont="1" applyBorder="1" applyProtection="1">
      <protection locked="0"/>
    </xf>
    <xf numFmtId="0" fontId="11" fillId="0" borderId="4" xfId="0" applyFont="1" applyBorder="1" applyProtection="1">
      <protection locked="0"/>
    </xf>
    <xf numFmtId="0" fontId="11" fillId="0" borderId="11" xfId="0" applyFont="1" applyBorder="1" applyProtection="1">
      <protection locked="0"/>
    </xf>
    <xf numFmtId="0" fontId="11" fillId="0" borderId="2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4" xfId="0" applyFont="1" applyBorder="1" applyAlignment="1" applyProtection="1">
      <alignment wrapText="1"/>
      <protection locked="0"/>
    </xf>
    <xf numFmtId="0" fontId="11" fillId="0" borderId="6" xfId="0" applyFont="1" applyBorder="1" applyAlignment="1" applyProtection="1">
      <alignment wrapText="1"/>
      <protection locked="0"/>
    </xf>
    <xf numFmtId="0" fontId="11" fillId="0" borderId="39" xfId="0" applyFont="1" applyBorder="1" applyProtection="1">
      <protection locked="0"/>
    </xf>
    <xf numFmtId="0" fontId="11" fillId="0" borderId="54" xfId="0" applyFont="1" applyBorder="1" applyProtection="1">
      <protection locked="0"/>
    </xf>
    <xf numFmtId="0" fontId="11" fillId="0" borderId="17" xfId="0" applyFont="1" applyBorder="1" applyAlignment="1" applyProtection="1">
      <alignment wrapText="1"/>
      <protection locked="0"/>
    </xf>
    <xf numFmtId="0" fontId="11" fillId="0" borderId="38" xfId="0" applyFont="1" applyBorder="1" applyProtection="1"/>
    <xf numFmtId="0" fontId="11" fillId="0" borderId="70" xfId="0" applyFont="1" applyBorder="1" applyAlignment="1" applyProtection="1">
      <alignment horizontal="center" vertical="center"/>
      <protection locked="0"/>
    </xf>
    <xf numFmtId="0" fontId="11" fillId="0" borderId="5" xfId="0" applyFont="1" applyBorder="1" applyProtection="1"/>
    <xf numFmtId="0" fontId="11" fillId="0" borderId="17" xfId="0" applyFont="1" applyBorder="1" applyProtection="1"/>
    <xf numFmtId="0" fontId="11" fillId="0" borderId="54" xfId="0" applyFont="1" applyBorder="1" applyProtection="1"/>
    <xf numFmtId="0" fontId="11" fillId="0" borderId="54"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6" xfId="0" applyFont="1" applyBorder="1" applyProtection="1"/>
    <xf numFmtId="0" fontId="11" fillId="0" borderId="47" xfId="0" applyFont="1" applyBorder="1" applyProtection="1"/>
    <xf numFmtId="0" fontId="11" fillId="0" borderId="11" xfId="0" applyFont="1" applyBorder="1" applyAlignment="1" applyProtection="1">
      <alignment wrapText="1"/>
      <protection locked="0"/>
    </xf>
    <xf numFmtId="0" fontId="11" fillId="0" borderId="11" xfId="0" applyFont="1" applyBorder="1" applyProtection="1"/>
    <xf numFmtId="0" fontId="11" fillId="0" borderId="4" xfId="0" applyFont="1" applyBorder="1" applyProtection="1"/>
    <xf numFmtId="0" fontId="11" fillId="0" borderId="46" xfId="0" applyFont="1" applyBorder="1" applyProtection="1">
      <protection locked="0"/>
    </xf>
    <xf numFmtId="0" fontId="7" fillId="0" borderId="45" xfId="0" applyFont="1" applyBorder="1"/>
    <xf numFmtId="0" fontId="11" fillId="0" borderId="26" xfId="0" applyFont="1" applyBorder="1" applyProtection="1">
      <protection locked="0"/>
    </xf>
    <xf numFmtId="0" fontId="11" fillId="0" borderId="55" xfId="0" applyFont="1" applyBorder="1" applyProtection="1">
      <protection locked="0"/>
    </xf>
    <xf numFmtId="0" fontId="2" fillId="0" borderId="4"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9" fontId="2" fillId="0" borderId="28" xfId="2"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9" fontId="7" fillId="0" borderId="67" xfId="2" applyNumberFormat="1" applyFont="1" applyFill="1" applyBorder="1" applyAlignment="1" applyProtection="1">
      <alignment horizontal="center" vertical="center"/>
      <protection locked="0"/>
    </xf>
    <xf numFmtId="9" fontId="11" fillId="0" borderId="23" xfId="2" applyNumberFormat="1" applyFont="1" applyFill="1" applyBorder="1" applyAlignment="1" applyProtection="1">
      <alignment horizontal="center" vertical="center"/>
      <protection locked="0"/>
    </xf>
    <xf numFmtId="0" fontId="2" fillId="0" borderId="28" xfId="0" applyFont="1" applyBorder="1" applyAlignment="1">
      <alignment horizontal="center" vertical="center"/>
    </xf>
    <xf numFmtId="9" fontId="7" fillId="0" borderId="4" xfId="2" applyNumberFormat="1" applyFont="1" applyFill="1" applyBorder="1" applyAlignment="1" applyProtection="1">
      <alignment vertical="center"/>
      <protection locked="0"/>
    </xf>
    <xf numFmtId="0" fontId="2" fillId="0" borderId="48" xfId="0" applyFont="1" applyBorder="1" applyAlignment="1" applyProtection="1">
      <alignment horizontal="center"/>
      <protection locked="0"/>
    </xf>
    <xf numFmtId="0" fontId="2" fillId="0" borderId="4"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wrapText="1"/>
      <protection locked="0"/>
    </xf>
    <xf numFmtId="164" fontId="2" fillId="0" borderId="4" xfId="1" applyNumberFormat="1" applyFont="1" applyFill="1" applyBorder="1" applyAlignment="1" applyProtection="1">
      <alignment horizontal="center" vertical="center"/>
      <protection locked="0"/>
    </xf>
    <xf numFmtId="0" fontId="2" fillId="0" borderId="4" xfId="2" applyNumberFormat="1" applyFont="1" applyFill="1" applyBorder="1" applyAlignment="1" applyProtection="1">
      <alignment horizontal="center" vertical="center"/>
      <protection locked="0"/>
    </xf>
    <xf numFmtId="0" fontId="2" fillId="0" borderId="11" xfId="2"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9" fontId="2" fillId="0" borderId="4" xfId="0" applyNumberFormat="1" applyFont="1" applyFill="1" applyBorder="1" applyAlignment="1" applyProtection="1">
      <alignment horizontal="center" vertical="center"/>
      <protection locked="0"/>
    </xf>
    <xf numFmtId="0" fontId="2" fillId="0" borderId="4" xfId="0" applyFont="1" applyBorder="1" applyAlignment="1">
      <alignment horizontal="justify" vertical="center"/>
    </xf>
    <xf numFmtId="0" fontId="2" fillId="0" borderId="4" xfId="0" applyFont="1" applyFill="1" applyBorder="1" applyAlignment="1" applyProtection="1">
      <alignment horizontal="justify" vertical="center"/>
      <protection locked="0"/>
    </xf>
    <xf numFmtId="0" fontId="2" fillId="0" borderId="17" xfId="0" applyFont="1" applyFill="1" applyBorder="1" applyAlignment="1" applyProtection="1">
      <alignment horizontal="center" vertical="center"/>
      <protection locked="0"/>
    </xf>
    <xf numFmtId="0" fontId="2" fillId="0" borderId="17" xfId="2"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9" fontId="7" fillId="0" borderId="4" xfId="2"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4" xfId="2"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17" xfId="0" applyFont="1" applyFill="1" applyBorder="1" applyAlignment="1" applyProtection="1">
      <alignment horizontal="justify"/>
      <protection locked="0"/>
    </xf>
    <xf numFmtId="0" fontId="2" fillId="0" borderId="18"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8" xfId="0" applyFont="1" applyFill="1" applyBorder="1" applyAlignment="1" applyProtection="1">
      <alignment horizontal="justify"/>
      <protection locked="0"/>
    </xf>
    <xf numFmtId="0" fontId="2" fillId="0" borderId="20" xfId="0" applyFont="1" applyBorder="1" applyAlignment="1" applyProtection="1">
      <protection locked="0"/>
    </xf>
    <xf numFmtId="0" fontId="2" fillId="0" borderId="11" xfId="0" applyFont="1" applyFill="1" applyBorder="1" applyAlignment="1" applyProtection="1">
      <alignment horizontal="justify" vertical="center"/>
      <protection locked="0"/>
    </xf>
    <xf numFmtId="0" fontId="2" fillId="0" borderId="19" xfId="0" applyFont="1" applyFill="1" applyBorder="1" applyAlignment="1" applyProtection="1">
      <alignment horizontal="justify" vertical="center"/>
      <protection locked="0"/>
    </xf>
    <xf numFmtId="166" fontId="20" fillId="0" borderId="0" xfId="3" applyNumberFormat="1" applyFont="1" applyFill="1" applyBorder="1" applyAlignment="1">
      <alignment horizontal="center" vertical="center"/>
    </xf>
    <xf numFmtId="9" fontId="2" fillId="0" borderId="55" xfId="0" applyNumberFormat="1"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protection locked="0"/>
    </xf>
    <xf numFmtId="9" fontId="2" fillId="0" borderId="11" xfId="2" applyFont="1" applyBorder="1" applyAlignment="1" applyProtection="1">
      <alignment horizontal="center" vertical="center"/>
      <protection locked="0"/>
    </xf>
    <xf numFmtId="9" fontId="2" fillId="0" borderId="17" xfId="2" applyFont="1" applyFill="1" applyBorder="1" applyAlignment="1" applyProtection="1">
      <alignment horizontal="center" vertical="center" wrapText="1"/>
      <protection locked="0"/>
    </xf>
    <xf numFmtId="0" fontId="2" fillId="0" borderId="11" xfId="0" applyFont="1" applyBorder="1" applyAlignment="1">
      <alignment horizontal="center"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54" xfId="0" applyFont="1" applyFill="1" applyBorder="1" applyAlignment="1" applyProtection="1">
      <alignment horizontal="justify" vertical="center"/>
      <protection locked="0"/>
    </xf>
    <xf numFmtId="0" fontId="11" fillId="0" borderId="1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9" fontId="11" fillId="0" borderId="17" xfId="2" applyFont="1" applyFill="1" applyBorder="1" applyAlignment="1" applyProtection="1">
      <alignment horizontal="center" vertical="center"/>
      <protection locked="0"/>
    </xf>
    <xf numFmtId="9" fontId="11" fillId="0" borderId="4" xfId="0" applyNumberFormat="1" applyFont="1" applyFill="1" applyBorder="1" applyAlignment="1" applyProtection="1">
      <alignment horizontal="center" vertical="center"/>
      <protection locked="0"/>
    </xf>
    <xf numFmtId="9" fontId="11" fillId="0" borderId="11" xfId="2" applyFont="1" applyFill="1" applyBorder="1" applyAlignment="1" applyProtection="1">
      <alignment horizontal="center" vertical="center"/>
      <protection locked="0"/>
    </xf>
    <xf numFmtId="0" fontId="2" fillId="0" borderId="11" xfId="0" applyFont="1" applyFill="1" applyBorder="1" applyAlignment="1" applyProtection="1">
      <alignment vertical="center"/>
      <protection locked="0"/>
    </xf>
    <xf numFmtId="9" fontId="2" fillId="0" borderId="11" xfId="0" applyNumberFormat="1" applyFont="1" applyBorder="1" applyAlignment="1">
      <alignment vertical="center"/>
    </xf>
    <xf numFmtId="9" fontId="2" fillId="0" borderId="11" xfId="0" applyNumberFormat="1" applyFont="1" applyBorder="1" applyAlignment="1" applyProtection="1">
      <alignment vertical="center"/>
      <protection locked="0"/>
    </xf>
    <xf numFmtId="9" fontId="7" fillId="0" borderId="4" xfId="0" applyNumberFormat="1" applyFont="1" applyFill="1" applyBorder="1" applyAlignment="1" applyProtection="1">
      <alignment vertical="center"/>
      <protection locked="0"/>
    </xf>
    <xf numFmtId="9" fontId="7" fillId="0" borderId="4" xfId="0" applyNumberFormat="1" applyFont="1" applyFill="1" applyBorder="1" applyAlignment="1" applyProtection="1">
      <alignment vertical="center" wrapText="1"/>
      <protection locked="0"/>
    </xf>
    <xf numFmtId="3" fontId="7" fillId="0" borderId="4" xfId="0" applyNumberFormat="1"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9" fontId="7" fillId="0" borderId="21" xfId="0" applyNumberFormat="1" applyFont="1" applyFill="1" applyBorder="1" applyAlignment="1" applyProtection="1">
      <alignment vertical="center"/>
      <protection locked="0"/>
    </xf>
    <xf numFmtId="0" fontId="7" fillId="0" borderId="4"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9" fontId="7" fillId="0" borderId="11" xfId="0" applyNumberFormat="1" applyFont="1" applyBorder="1" applyAlignment="1">
      <alignment vertical="center"/>
    </xf>
    <xf numFmtId="9" fontId="7" fillId="0" borderId="11" xfId="0" applyNumberFormat="1" applyFont="1" applyBorder="1" applyAlignment="1" applyProtection="1">
      <alignment vertical="center"/>
      <protection locked="0"/>
    </xf>
    <xf numFmtId="0" fontId="7" fillId="0" borderId="11" xfId="0" applyFont="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4" xfId="0" applyNumberFormat="1" applyFont="1" applyFill="1" applyBorder="1" applyAlignment="1" applyProtection="1">
      <alignment horizontal="center" vertical="center"/>
      <protection locked="0"/>
    </xf>
    <xf numFmtId="9" fontId="11" fillId="0" borderId="4" xfId="0" applyNumberFormat="1" applyFont="1" applyFill="1" applyBorder="1" applyAlignment="1" applyProtection="1">
      <alignment vertical="center"/>
      <protection locked="0"/>
    </xf>
    <xf numFmtId="9" fontId="11" fillId="0" borderId="21" xfId="0" applyNumberFormat="1" applyFont="1" applyFill="1" applyBorder="1" applyAlignment="1" applyProtection="1">
      <alignment horizontal="center" vertical="center"/>
      <protection locked="0"/>
    </xf>
    <xf numFmtId="9" fontId="11" fillId="0" borderId="21" xfId="0" applyNumberFormat="1"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9" fontId="7" fillId="0" borderId="55"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4" xfId="2" applyNumberFormat="1" applyFont="1" applyFill="1" applyBorder="1" applyAlignment="1" applyProtection="1">
      <alignment horizontal="center" vertical="center"/>
      <protection locked="0"/>
    </xf>
    <xf numFmtId="0" fontId="7" fillId="0" borderId="4" xfId="0" applyNumberFormat="1" applyFont="1" applyBorder="1" applyAlignment="1">
      <alignment horizontal="center" vertical="center"/>
    </xf>
    <xf numFmtId="9" fontId="2" fillId="0" borderId="4" xfId="0" applyNumberFormat="1" applyFont="1" applyBorder="1" applyProtection="1">
      <protection locked="0"/>
    </xf>
    <xf numFmtId="0" fontId="2" fillId="0" borderId="4" xfId="2"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9" fontId="2" fillId="0" borderId="4" xfId="0" applyNumberFormat="1" applyFont="1" applyFill="1" applyBorder="1" applyAlignment="1" applyProtection="1">
      <alignment horizontal="center" vertical="center"/>
      <protection locked="0"/>
    </xf>
    <xf numFmtId="9" fontId="2" fillId="0" borderId="4" xfId="0" applyNumberFormat="1" applyFont="1" applyFill="1" applyBorder="1" applyProtection="1">
      <protection locked="0"/>
    </xf>
    <xf numFmtId="9" fontId="2" fillId="0" borderId="4" xfId="0" applyNumberFormat="1" applyFont="1" applyFill="1" applyBorder="1" applyAlignment="1" applyProtection="1">
      <alignment vertical="center"/>
      <protection locked="0"/>
    </xf>
    <xf numFmtId="9" fontId="2" fillId="0" borderId="11" xfId="0" applyNumberFormat="1" applyFont="1" applyBorder="1" applyAlignment="1">
      <alignment horizontal="center" vertical="center"/>
    </xf>
    <xf numFmtId="9" fontId="2" fillId="0" borderId="17" xfId="0" applyNumberFormat="1" applyFont="1" applyFill="1" applyBorder="1" applyAlignment="1" applyProtection="1">
      <alignment vertical="center"/>
      <protection locked="0"/>
    </xf>
    <xf numFmtId="9" fontId="2" fillId="0" borderId="4" xfId="0" applyNumberFormat="1" applyFont="1" applyBorder="1"/>
    <xf numFmtId="0" fontId="21" fillId="0" borderId="26" xfId="0" applyFont="1" applyBorder="1" applyAlignment="1">
      <alignment horizontal="justify" vertical="center" wrapText="1"/>
    </xf>
    <xf numFmtId="9" fontId="7" fillId="0" borderId="48" xfId="0" applyNumberFormat="1" applyFont="1" applyBorder="1" applyAlignment="1"/>
    <xf numFmtId="0" fontId="2" fillId="0" borderId="31" xfId="0" applyFont="1" applyBorder="1" applyProtection="1">
      <protection locked="0"/>
    </xf>
    <xf numFmtId="0" fontId="18" fillId="0" borderId="31" xfId="0" applyFont="1" applyFill="1" applyBorder="1" applyAlignment="1" applyProtection="1">
      <alignment vertical="center"/>
    </xf>
    <xf numFmtId="0" fontId="21" fillId="0" borderId="4" xfId="0" applyFont="1" applyBorder="1" applyAlignment="1">
      <alignment horizontal="center" vertical="center" wrapText="1"/>
    </xf>
    <xf numFmtId="9" fontId="11" fillId="0" borderId="0" xfId="0" applyNumberFormat="1" applyFont="1" applyAlignment="1" applyProtection="1">
      <alignment horizontal="center" vertical="center"/>
      <protection locked="0"/>
    </xf>
    <xf numFmtId="9" fontId="11" fillId="0" borderId="4" xfId="0" applyNumberFormat="1" applyFont="1" applyBorder="1" applyAlignment="1" applyProtection="1">
      <alignment horizontal="center" vertical="center"/>
      <protection locked="0"/>
    </xf>
    <xf numFmtId="0" fontId="9" fillId="0" borderId="0" xfId="0" applyFont="1" applyAlignment="1">
      <alignment horizontal="center"/>
    </xf>
    <xf numFmtId="0" fontId="9" fillId="0" borderId="0" xfId="0" applyFont="1" applyBorder="1" applyAlignment="1">
      <alignment horizontal="center"/>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left"/>
      <protection locked="0"/>
    </xf>
    <xf numFmtId="14" fontId="3" fillId="0" borderId="5" xfId="0" applyNumberFormat="1"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2" fillId="0" borderId="48" xfId="0" applyFont="1" applyBorder="1" applyAlignment="1" applyProtection="1">
      <alignment horizontal="center"/>
      <protection locked="0"/>
    </xf>
    <xf numFmtId="0" fontId="2" fillId="0" borderId="1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5" xfId="0"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4"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20" xfId="0" applyFont="1" applyBorder="1" applyAlignment="1" applyProtection="1">
      <alignment horizontal="justify" wrapText="1"/>
      <protection locked="0"/>
    </xf>
    <xf numFmtId="0" fontId="2" fillId="0" borderId="19" xfId="0" applyFont="1" applyBorder="1" applyAlignment="1" applyProtection="1">
      <alignment horizontal="justify" wrapText="1"/>
      <protection locked="0"/>
    </xf>
    <xf numFmtId="0" fontId="2" fillId="6" borderId="6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0" fontId="2" fillId="0" borderId="16"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17" xfId="0" applyFont="1" applyBorder="1" applyAlignment="1" applyProtection="1">
      <alignment horizontal="justify" vertical="center" wrapText="1"/>
      <protection locked="0"/>
    </xf>
    <xf numFmtId="0" fontId="2" fillId="0" borderId="4"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justify"/>
      <protection locked="0"/>
    </xf>
    <xf numFmtId="0" fontId="2" fillId="0" borderId="21" xfId="0" applyFont="1" applyFill="1" applyBorder="1" applyAlignment="1" applyProtection="1">
      <alignment horizontal="justify"/>
      <protection locked="0"/>
    </xf>
    <xf numFmtId="0" fontId="2" fillId="0" borderId="57" xfId="0" applyFont="1" applyFill="1" applyBorder="1" applyAlignment="1" applyProtection="1">
      <alignment horizontal="justify"/>
      <protection locked="0"/>
    </xf>
    <xf numFmtId="0" fontId="2" fillId="0" borderId="58" xfId="0" applyFont="1" applyFill="1" applyBorder="1" applyAlignment="1" applyProtection="1">
      <alignment horizontal="justify"/>
      <protection locked="0"/>
    </xf>
    <xf numFmtId="0" fontId="2" fillId="0" borderId="27" xfId="0" applyFont="1" applyFill="1" applyBorder="1" applyAlignment="1" applyProtection="1">
      <alignment horizontal="justify"/>
      <protection locked="0"/>
    </xf>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justify" vertical="center" wrapText="1"/>
      <protection locked="0"/>
    </xf>
    <xf numFmtId="9" fontId="2" fillId="0" borderId="28" xfId="0" applyNumberFormat="1" applyFont="1" applyBorder="1" applyAlignment="1">
      <alignment horizontal="center"/>
    </xf>
    <xf numFmtId="9" fontId="2" fillId="0" borderId="55"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0" xfId="0" applyFont="1" applyFill="1" applyBorder="1" applyAlignment="1" applyProtection="1">
      <alignment horizontal="center" vertical="center"/>
      <protection locked="0"/>
    </xf>
    <xf numFmtId="0" fontId="2" fillId="0" borderId="54" xfId="0" applyFont="1" applyBorder="1" applyAlignment="1">
      <alignment horizontal="justify" vertical="center"/>
    </xf>
    <xf numFmtId="0" fontId="2" fillId="0" borderId="26" xfId="0" applyFont="1" applyBorder="1" applyAlignment="1">
      <alignment horizontal="justify" vertical="center"/>
    </xf>
    <xf numFmtId="0" fontId="2" fillId="0" borderId="55" xfId="0" applyFont="1" applyBorder="1" applyAlignment="1">
      <alignment horizontal="justify" vertical="center"/>
    </xf>
    <xf numFmtId="0" fontId="2" fillId="0" borderId="28" xfId="0" applyFont="1" applyBorder="1" applyAlignment="1">
      <alignment horizontal="justify" vertical="center"/>
    </xf>
    <xf numFmtId="0" fontId="2" fillId="0" borderId="63" xfId="0" applyFont="1" applyFill="1" applyBorder="1" applyAlignment="1" applyProtection="1">
      <alignment horizontal="justify"/>
      <protection locked="0"/>
    </xf>
    <xf numFmtId="0" fontId="2" fillId="0" borderId="66" xfId="0" applyFont="1" applyFill="1" applyBorder="1" applyAlignment="1" applyProtection="1">
      <alignment horizontal="justify"/>
      <protection locked="0"/>
    </xf>
    <xf numFmtId="9" fontId="2" fillId="0" borderId="28" xfId="0" applyNumberFormat="1" applyFont="1" applyBorder="1" applyAlignment="1">
      <alignment horizontal="center" vertical="center"/>
    </xf>
    <xf numFmtId="9" fontId="2" fillId="0" borderId="55" xfId="0" applyNumberFormat="1" applyFont="1" applyBorder="1" applyAlignment="1">
      <alignment horizontal="center" vertical="center"/>
    </xf>
    <xf numFmtId="0" fontId="2" fillId="0" borderId="55" xfId="0" applyFont="1" applyBorder="1" applyAlignment="1">
      <alignment horizontal="center"/>
    </xf>
    <xf numFmtId="0" fontId="2" fillId="0" borderId="28" xfId="0" applyFont="1" applyBorder="1" applyAlignment="1">
      <alignment horizontal="left"/>
    </xf>
    <xf numFmtId="0" fontId="2" fillId="0" borderId="55" xfId="0" applyFont="1" applyBorder="1" applyAlignment="1">
      <alignment horizontal="left"/>
    </xf>
    <xf numFmtId="0" fontId="2" fillId="0" borderId="54" xfId="0" applyFont="1" applyFill="1" applyBorder="1" applyAlignment="1" applyProtection="1">
      <alignment horizontal="justify" vertical="center" wrapText="1"/>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2" fillId="0" borderId="17" xfId="0" applyFont="1" applyBorder="1" applyAlignment="1">
      <alignment horizontal="justify" wrapText="1"/>
    </xf>
    <xf numFmtId="0" fontId="2" fillId="0" borderId="4" xfId="0" applyFont="1" applyBorder="1" applyAlignment="1">
      <alignment horizontal="justify" wrapText="1"/>
    </xf>
    <xf numFmtId="0" fontId="2" fillId="0" borderId="28" xfId="2" applyNumberFormat="1" applyFont="1" applyBorder="1" applyAlignment="1" applyProtection="1">
      <alignment horizontal="center" vertical="center"/>
    </xf>
    <xf numFmtId="0" fontId="2" fillId="0" borderId="55"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9" fontId="2" fillId="0" borderId="55" xfId="0" applyNumberFormat="1" applyFont="1" applyBorder="1" applyAlignment="1" applyProtection="1">
      <alignment horizontal="center" vertical="center"/>
    </xf>
    <xf numFmtId="0" fontId="2"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28" xfId="0" applyFont="1" applyFill="1" applyBorder="1" applyAlignment="1" applyProtection="1">
      <alignment horizontal="justify" vertical="center"/>
      <protection locked="0"/>
    </xf>
    <xf numFmtId="0" fontId="2" fillId="0" borderId="26" xfId="0" applyFont="1" applyFill="1" applyBorder="1" applyAlignment="1" applyProtection="1">
      <alignment horizontal="justify" vertical="center"/>
      <protection locked="0"/>
    </xf>
    <xf numFmtId="0" fontId="2" fillId="0" borderId="55" xfId="0" applyFont="1" applyFill="1" applyBorder="1" applyAlignment="1" applyProtection="1">
      <alignment horizontal="justify" vertical="center"/>
      <protection locked="0"/>
    </xf>
    <xf numFmtId="0" fontId="2" fillId="0" borderId="63"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20" xfId="0" applyFont="1" applyFill="1" applyBorder="1" applyAlignment="1" applyProtection="1">
      <alignment horizontal="justify" vertical="center"/>
      <protection locked="0"/>
    </xf>
    <xf numFmtId="164" fontId="2" fillId="0" borderId="26" xfId="1" applyNumberFormat="1" applyFont="1" applyFill="1" applyBorder="1" applyAlignment="1" applyProtection="1">
      <alignment horizontal="center" vertical="center" wrapText="1"/>
      <protection locked="0"/>
    </xf>
    <xf numFmtId="9" fontId="2" fillId="0" borderId="26" xfId="2" applyFont="1" applyFill="1" applyBorder="1" applyAlignment="1" applyProtection="1">
      <alignment horizontal="center" vertical="center" wrapText="1"/>
      <protection locked="0"/>
    </xf>
    <xf numFmtId="9" fontId="2" fillId="0" borderId="54" xfId="2" applyFont="1" applyBorder="1" applyAlignment="1" applyProtection="1">
      <alignment horizontal="center" vertical="center"/>
    </xf>
    <xf numFmtId="9" fontId="2" fillId="0" borderId="26" xfId="2" applyFont="1" applyBorder="1" applyAlignment="1" applyProtection="1">
      <alignment horizontal="center" vertical="center"/>
    </xf>
    <xf numFmtId="9" fontId="2" fillId="0" borderId="55" xfId="2" applyFont="1" applyBorder="1" applyAlignment="1" applyProtection="1">
      <alignment horizontal="center" vertical="center"/>
    </xf>
    <xf numFmtId="9" fontId="2" fillId="0" borderId="54" xfId="0" applyNumberFormat="1" applyFont="1" applyBorder="1" applyAlignment="1" applyProtection="1">
      <alignment horizontal="center" vertical="center"/>
    </xf>
    <xf numFmtId="9" fontId="2" fillId="0" borderId="26" xfId="0" applyNumberFormat="1" applyFont="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9" fontId="2" fillId="0" borderId="28" xfId="2" applyFont="1" applyBorder="1" applyAlignment="1" applyProtection="1">
      <alignment horizontal="center" vertical="center"/>
    </xf>
    <xf numFmtId="0" fontId="2" fillId="0" borderId="54"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56"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9" fontId="2" fillId="0" borderId="54" xfId="2" applyFont="1" applyFill="1" applyBorder="1" applyAlignment="1" applyProtection="1">
      <alignment horizontal="center" vertical="center" wrapText="1"/>
      <protection locked="0"/>
    </xf>
    <xf numFmtId="9" fontId="2" fillId="0" borderId="4" xfId="0" applyNumberFormat="1" applyFont="1" applyFill="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54" xfId="2" applyFont="1" applyFill="1" applyBorder="1" applyAlignment="1" applyProtection="1">
      <alignment horizontal="center" vertical="center"/>
      <protection locked="0"/>
    </xf>
    <xf numFmtId="9" fontId="2" fillId="0" borderId="26" xfId="2" applyFont="1" applyFill="1" applyBorder="1" applyAlignment="1" applyProtection="1">
      <alignment horizontal="center" vertical="center"/>
      <protection locked="0"/>
    </xf>
    <xf numFmtId="0" fontId="2" fillId="0" borderId="54" xfId="0" applyFont="1" applyFill="1" applyBorder="1" applyAlignment="1" applyProtection="1">
      <alignment horizontal="justify" vertical="center"/>
      <protection locked="0"/>
    </xf>
    <xf numFmtId="0" fontId="2" fillId="0" borderId="57" xfId="0" applyFont="1" applyFill="1" applyBorder="1" applyAlignment="1" applyProtection="1">
      <alignment horizontal="left" vertical="center"/>
      <protection locked="0"/>
    </xf>
    <xf numFmtId="0" fontId="2" fillId="0" borderId="66"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28"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2" applyNumberFormat="1" applyFont="1" applyFill="1" applyBorder="1" applyAlignment="1" applyProtection="1">
      <alignment horizontal="center" vertical="center" wrapText="1"/>
      <protection locked="0"/>
    </xf>
    <xf numFmtId="0" fontId="2" fillId="0" borderId="26" xfId="2" applyNumberFormat="1" applyFont="1" applyFill="1" applyBorder="1" applyAlignment="1" applyProtection="1">
      <alignment horizontal="center" vertical="center" wrapText="1"/>
      <protection locked="0"/>
    </xf>
    <xf numFmtId="0" fontId="2" fillId="0" borderId="55" xfId="2" applyNumberFormat="1" applyFont="1" applyFill="1" applyBorder="1" applyAlignment="1" applyProtection="1">
      <alignment horizontal="center" vertical="center" wrapText="1"/>
      <protection locked="0"/>
    </xf>
    <xf numFmtId="164" fontId="2" fillId="0" borderId="54" xfId="1" applyNumberFormat="1" applyFont="1" applyFill="1" applyBorder="1" applyAlignment="1" applyProtection="1">
      <alignment horizontal="center" vertical="center" wrapText="1"/>
      <protection locked="0"/>
    </xf>
    <xf numFmtId="164" fontId="2" fillId="0" borderId="55" xfId="1" applyNumberFormat="1" applyFont="1" applyFill="1" applyBorder="1" applyAlignment="1" applyProtection="1">
      <alignment horizontal="center" vertical="center" wrapText="1"/>
      <protection locked="0"/>
    </xf>
    <xf numFmtId="9" fontId="2" fillId="0" borderId="28" xfId="2"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wrapText="1"/>
      <protection locked="0"/>
    </xf>
    <xf numFmtId="164" fontId="2" fillId="0" borderId="28" xfId="1"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9" fontId="2" fillId="0" borderId="54" xfId="0" applyNumberFormat="1" applyFont="1" applyFill="1" applyBorder="1" applyAlignment="1" applyProtection="1">
      <alignment horizontal="center" vertical="center" wrapText="1"/>
      <protection locked="0"/>
    </xf>
    <xf numFmtId="0" fontId="2" fillId="0" borderId="28" xfId="2"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justify" vertical="center"/>
      <protection locked="0"/>
    </xf>
    <xf numFmtId="0" fontId="2" fillId="0" borderId="20" xfId="0" applyFont="1" applyBorder="1" applyAlignment="1" applyProtection="1">
      <alignment horizontal="justify"/>
      <protection locked="0"/>
    </xf>
    <xf numFmtId="0" fontId="2" fillId="0" borderId="54"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2" fillId="0" borderId="4"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4" xfId="0" applyFont="1" applyFill="1" applyBorder="1" applyAlignment="1" applyProtection="1">
      <alignment horizontal="justify" wrapText="1"/>
      <protection locked="0"/>
    </xf>
    <xf numFmtId="0" fontId="2" fillId="0" borderId="11" xfId="0" applyFont="1" applyFill="1" applyBorder="1" applyAlignment="1" applyProtection="1">
      <alignment horizontal="justify" wrapText="1"/>
      <protection locked="0"/>
    </xf>
    <xf numFmtId="0" fontId="2" fillId="0" borderId="20" xfId="0" applyFont="1" applyFill="1" applyBorder="1" applyAlignment="1" applyProtection="1">
      <alignment horizontal="justify" wrapText="1"/>
      <protection locked="0"/>
    </xf>
    <xf numFmtId="0" fontId="2" fillId="0" borderId="19" xfId="0" applyFont="1" applyFill="1" applyBorder="1" applyAlignment="1" applyProtection="1">
      <alignment horizontal="justify" wrapText="1"/>
      <protection locked="0"/>
    </xf>
    <xf numFmtId="164" fontId="2" fillId="0" borderId="4" xfId="1" applyNumberFormat="1" applyFont="1" applyFill="1" applyBorder="1" applyAlignment="1" applyProtection="1">
      <alignment horizontal="center" vertical="center"/>
      <protection locked="0"/>
    </xf>
    <xf numFmtId="164" fontId="2" fillId="0" borderId="11" xfId="1" applyNumberFormat="1" applyFont="1" applyFill="1" applyBorder="1" applyAlignment="1" applyProtection="1">
      <alignment horizontal="center" vertical="center"/>
      <protection locked="0"/>
    </xf>
    <xf numFmtId="1" fontId="2" fillId="0" borderId="4" xfId="2" applyNumberFormat="1" applyFont="1" applyFill="1" applyBorder="1" applyAlignment="1" applyProtection="1">
      <alignment horizontal="center" vertical="center"/>
      <protection locked="0"/>
    </xf>
    <xf numFmtId="1" fontId="2" fillId="0" borderId="11" xfId="2" applyNumberFormat="1" applyFont="1" applyFill="1" applyBorder="1" applyAlignment="1" applyProtection="1">
      <alignment horizontal="center" vertical="center"/>
      <protection locked="0"/>
    </xf>
    <xf numFmtId="0" fontId="2" fillId="0" borderId="4" xfId="2" applyNumberFormat="1" applyFont="1" applyFill="1" applyBorder="1" applyAlignment="1" applyProtection="1">
      <alignment horizontal="center" vertical="center"/>
      <protection locked="0"/>
    </xf>
    <xf numFmtId="0" fontId="2" fillId="0" borderId="11" xfId="2"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2" fillId="0" borderId="4" xfId="2" applyNumberFormat="1" applyFont="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protection locked="0"/>
    </xf>
    <xf numFmtId="4" fontId="2" fillId="0" borderId="4" xfId="0" applyNumberFormat="1" applyFont="1" applyFill="1" applyBorder="1" applyAlignment="1" applyProtection="1">
      <alignment horizontal="center"/>
      <protection locked="0"/>
    </xf>
    <xf numFmtId="0" fontId="2" fillId="0" borderId="20" xfId="0" applyFont="1" applyFill="1" applyBorder="1" applyAlignment="1" applyProtection="1">
      <alignment horizontal="justify" vertical="center" wrapText="1"/>
      <protection locked="0"/>
    </xf>
    <xf numFmtId="164" fontId="2" fillId="0" borderId="54" xfId="1" applyNumberFormat="1" applyFont="1" applyFill="1" applyBorder="1" applyAlignment="1" applyProtection="1">
      <alignment horizontal="center" vertical="center"/>
      <protection locked="0"/>
    </xf>
    <xf numFmtId="164" fontId="2" fillId="0" borderId="26" xfId="1" applyNumberFormat="1" applyFont="1" applyFill="1" applyBorder="1" applyAlignment="1" applyProtection="1">
      <alignment horizontal="center" vertical="center"/>
      <protection locked="0"/>
    </xf>
    <xf numFmtId="164" fontId="2" fillId="0" borderId="55" xfId="1" applyNumberFormat="1"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protection locked="0"/>
    </xf>
    <xf numFmtId="0" fontId="6" fillId="0" borderId="4" xfId="0" applyFont="1" applyFill="1" applyBorder="1" applyAlignment="1" applyProtection="1">
      <alignment horizontal="justify" vertical="center" wrapText="1"/>
      <protection locked="0"/>
    </xf>
    <xf numFmtId="0" fontId="2" fillId="0" borderId="54" xfId="0" applyFont="1" applyFill="1" applyBorder="1" applyAlignment="1" applyProtection="1">
      <alignment horizontal="justify" wrapText="1"/>
      <protection locked="0"/>
    </xf>
    <xf numFmtId="0" fontId="2" fillId="0" borderId="26" xfId="0" applyFont="1" applyFill="1" applyBorder="1" applyAlignment="1" applyProtection="1">
      <alignment horizontal="justify" wrapText="1"/>
      <protection locked="0"/>
    </xf>
    <xf numFmtId="0" fontId="2" fillId="0" borderId="55" xfId="0" applyFont="1" applyFill="1" applyBorder="1" applyAlignment="1" applyProtection="1">
      <alignment horizontal="justify" wrapText="1"/>
      <protection locked="0"/>
    </xf>
    <xf numFmtId="0" fontId="2" fillId="0" borderId="57" xfId="0" applyFont="1" applyFill="1" applyBorder="1" applyAlignment="1" applyProtection="1">
      <alignment horizontal="justify" wrapText="1"/>
      <protection locked="0"/>
    </xf>
    <xf numFmtId="0" fontId="2" fillId="0" borderId="66" xfId="0" applyFont="1" applyFill="1" applyBorder="1" applyAlignment="1" applyProtection="1">
      <alignment horizontal="justify" wrapText="1"/>
      <protection locked="0"/>
    </xf>
    <xf numFmtId="0" fontId="2" fillId="0" borderId="27" xfId="0" applyFont="1" applyFill="1" applyBorder="1" applyAlignment="1" applyProtection="1">
      <alignment horizontal="justify" wrapText="1"/>
      <protection locked="0"/>
    </xf>
    <xf numFmtId="0" fontId="2" fillId="0" borderId="60" xfId="0" applyFont="1" applyFill="1" applyBorder="1" applyAlignment="1" applyProtection="1">
      <alignment horizontal="center" vertical="center"/>
      <protection locked="0"/>
    </xf>
    <xf numFmtId="0" fontId="2" fillId="0" borderId="54"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1" xfId="0" applyFont="1" applyFill="1" applyBorder="1" applyAlignment="1" applyProtection="1">
      <alignment horizontal="justify" vertical="center" wrapText="1"/>
      <protection locked="0"/>
    </xf>
    <xf numFmtId="0" fontId="4" fillId="0" borderId="21" xfId="0" applyFont="1" applyFill="1" applyBorder="1" applyAlignment="1" applyProtection="1">
      <alignment horizontal="center" vertical="center"/>
    </xf>
    <xf numFmtId="44" fontId="2" fillId="0" borderId="54" xfId="1" applyFont="1" applyFill="1" applyBorder="1" applyAlignment="1" applyProtection="1">
      <alignment horizontal="center"/>
      <protection locked="0"/>
    </xf>
    <xf numFmtId="44" fontId="2" fillId="0" borderId="26" xfId="1" applyFont="1" applyFill="1" applyBorder="1" applyAlignment="1" applyProtection="1">
      <alignment horizontal="center"/>
      <protection locked="0"/>
    </xf>
    <xf numFmtId="44" fontId="2" fillId="0" borderId="55" xfId="1" applyFont="1" applyFill="1" applyBorder="1" applyAlignment="1" applyProtection="1">
      <alignment horizontal="center"/>
      <protection locked="0"/>
    </xf>
    <xf numFmtId="0" fontId="2" fillId="0" borderId="5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0" fontId="2" fillId="0" borderId="55" xfId="0" applyFont="1" applyFill="1" applyBorder="1" applyAlignment="1" applyProtection="1">
      <alignment horizontal="center"/>
      <protection locked="0"/>
    </xf>
    <xf numFmtId="9" fontId="2" fillId="0" borderId="54" xfId="2" applyNumberFormat="1" applyFont="1" applyBorder="1" applyAlignment="1" applyProtection="1">
      <alignment horizontal="center" vertical="center"/>
    </xf>
    <xf numFmtId="9" fontId="2" fillId="0" borderId="26" xfId="2" applyNumberFormat="1" applyFont="1" applyBorder="1" applyAlignment="1" applyProtection="1">
      <alignment horizontal="center" vertical="center"/>
    </xf>
    <xf numFmtId="9" fontId="2" fillId="0" borderId="55" xfId="2" applyNumberFormat="1" applyFont="1" applyBorder="1" applyAlignment="1" applyProtection="1">
      <alignment horizontal="center" vertical="center"/>
    </xf>
    <xf numFmtId="0" fontId="2" fillId="0" borderId="26"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21" xfId="0" applyFont="1" applyFill="1" applyBorder="1" applyAlignment="1" applyProtection="1">
      <alignment horizontal="center" vertical="center" wrapText="1"/>
      <protection locked="0"/>
    </xf>
    <xf numFmtId="9" fontId="2" fillId="0" borderId="54" xfId="0" applyNumberFormat="1" applyFont="1" applyFill="1" applyBorder="1" applyAlignment="1" applyProtection="1">
      <alignment horizontal="center"/>
      <protection locked="0"/>
    </xf>
    <xf numFmtId="9" fontId="2" fillId="0" borderId="26" xfId="0" applyNumberFormat="1" applyFont="1" applyFill="1" applyBorder="1" applyAlignment="1" applyProtection="1">
      <alignment horizontal="center"/>
      <protection locked="0"/>
    </xf>
    <xf numFmtId="9" fontId="2" fillId="0" borderId="55" xfId="0" applyNumberFormat="1" applyFont="1" applyFill="1" applyBorder="1" applyAlignment="1" applyProtection="1">
      <alignment horizontal="center"/>
      <protection locked="0"/>
    </xf>
    <xf numFmtId="9" fontId="6" fillId="0" borderId="54" xfId="0" applyNumberFormat="1" applyFont="1" applyBorder="1" applyAlignment="1" applyProtection="1">
      <alignment horizontal="center" vertical="center"/>
    </xf>
    <xf numFmtId="9" fontId="6" fillId="0" borderId="26" xfId="0" applyNumberFormat="1" applyFont="1" applyBorder="1" applyAlignment="1" applyProtection="1">
      <alignment horizontal="center" vertical="center"/>
    </xf>
    <xf numFmtId="9" fontId="6" fillId="0" borderId="55" xfId="0" applyNumberFormat="1" applyFont="1" applyBorder="1" applyAlignment="1" applyProtection="1">
      <alignment horizontal="center" vertical="center"/>
    </xf>
    <xf numFmtId="9" fontId="2" fillId="0" borderId="4" xfId="0" applyNumberFormat="1" applyFont="1" applyFill="1" applyBorder="1" applyAlignment="1" applyProtection="1">
      <alignment horizontal="center" vertical="center"/>
      <protection locked="0"/>
    </xf>
    <xf numFmtId="0" fontId="2" fillId="0" borderId="54" xfId="2" applyNumberFormat="1" applyFont="1" applyBorder="1" applyAlignment="1" applyProtection="1">
      <alignment horizontal="center" vertical="center"/>
    </xf>
    <xf numFmtId="44" fontId="2" fillId="0" borderId="4" xfId="1" applyFont="1" applyFill="1" applyBorder="1" applyAlignment="1" applyProtection="1">
      <alignment horizontal="center" vertical="center"/>
      <protection locked="0"/>
    </xf>
    <xf numFmtId="0" fontId="2" fillId="0" borderId="63" xfId="0" applyFont="1" applyFill="1" applyBorder="1" applyAlignment="1" applyProtection="1">
      <alignment horizontal="justify" vertical="center" wrapText="1"/>
      <protection locked="0"/>
    </xf>
    <xf numFmtId="0" fontId="2" fillId="0" borderId="66"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0" fontId="11" fillId="0" borderId="3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54"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55"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justify" vertical="center" wrapText="1"/>
      <protection locked="0"/>
    </xf>
    <xf numFmtId="0" fontId="11" fillId="0" borderId="11" xfId="0" applyFont="1" applyFill="1" applyBorder="1" applyAlignment="1" applyProtection="1">
      <alignment horizontal="justify" vertical="center" wrapText="1"/>
      <protection locked="0"/>
    </xf>
    <xf numFmtId="0" fontId="13" fillId="4" borderId="27"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17" xfId="0" applyFont="1" applyBorder="1" applyAlignment="1">
      <alignment horizontal="justify" vertical="center" wrapText="1"/>
    </xf>
    <xf numFmtId="0" fontId="11" fillId="0" borderId="17" xfId="0" applyFont="1" applyFill="1" applyBorder="1" applyAlignment="1" applyProtection="1">
      <alignment horizontal="justify" vertical="center" wrapText="1"/>
      <protection locked="0"/>
    </xf>
    <xf numFmtId="0" fontId="11" fillId="0" borderId="18" xfId="0" applyFont="1" applyFill="1" applyBorder="1" applyAlignment="1" applyProtection="1">
      <alignment horizontal="justify" vertical="center" wrapText="1"/>
      <protection locked="0"/>
    </xf>
    <xf numFmtId="0" fontId="11" fillId="0" borderId="20" xfId="0" applyFont="1" applyFill="1" applyBorder="1" applyAlignment="1" applyProtection="1">
      <alignment horizontal="justify" vertical="center" wrapText="1"/>
      <protection locked="0"/>
    </xf>
    <xf numFmtId="0" fontId="11" fillId="0" borderId="19" xfId="0" applyFont="1" applyFill="1" applyBorder="1" applyAlignment="1" applyProtection="1">
      <alignment horizontal="justify" vertical="center" wrapText="1"/>
      <protection locked="0"/>
    </xf>
    <xf numFmtId="0" fontId="11" fillId="0" borderId="1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justify" vertical="center" wrapText="1"/>
      <protection locked="0"/>
    </xf>
    <xf numFmtId="0" fontId="13" fillId="4" borderId="41" xfId="0" applyFont="1" applyFill="1" applyBorder="1" applyAlignment="1" applyProtection="1">
      <alignment horizontal="justify" vertical="center" wrapText="1"/>
      <protection locked="0"/>
    </xf>
    <xf numFmtId="0" fontId="13" fillId="4" borderId="28"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left"/>
      <protection locked="0"/>
    </xf>
    <xf numFmtId="14" fontId="12" fillId="0" borderId="5" xfId="0" applyNumberFormat="1"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protection locked="0"/>
    </xf>
    <xf numFmtId="0" fontId="11" fillId="0" borderId="1" xfId="0" applyFont="1" applyBorder="1" applyAlignment="1" applyProtection="1">
      <alignment horizontal="center"/>
      <protection locked="0"/>
    </xf>
    <xf numFmtId="0" fontId="11" fillId="0" borderId="37"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2" fillId="0" borderId="3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2" fillId="0" borderId="54" xfId="0" applyFont="1" applyBorder="1" applyAlignment="1" applyProtection="1">
      <alignment horizontal="justify" wrapText="1"/>
      <protection locked="0"/>
    </xf>
    <xf numFmtId="0" fontId="2" fillId="0" borderId="26" xfId="0" applyFont="1" applyBorder="1" applyAlignment="1" applyProtection="1">
      <alignment horizontal="justify" wrapText="1"/>
      <protection locked="0"/>
    </xf>
    <xf numFmtId="0" fontId="2" fillId="0" borderId="21" xfId="0" applyFont="1" applyBorder="1" applyAlignment="1" applyProtection="1">
      <alignment horizontal="justify" wrapText="1"/>
      <protection locked="0"/>
    </xf>
    <xf numFmtId="0" fontId="2" fillId="0" borderId="57" xfId="0" applyFont="1" applyBorder="1" applyAlignment="1" applyProtection="1">
      <alignment horizontal="justify" wrapText="1"/>
      <protection locked="0"/>
    </xf>
    <xf numFmtId="0" fontId="2" fillId="0" borderId="58" xfId="0" applyFont="1" applyBorder="1" applyAlignment="1" applyProtection="1">
      <alignment horizontal="justify" wrapText="1"/>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vertical="center"/>
      <protection locked="0"/>
    </xf>
    <xf numFmtId="0" fontId="2" fillId="0" borderId="4" xfId="0" applyFont="1" applyBorder="1" applyAlignment="1">
      <alignment horizontal="justify" vertical="center"/>
    </xf>
    <xf numFmtId="0" fontId="2" fillId="0" borderId="11" xfId="0" applyFont="1" applyBorder="1" applyAlignment="1">
      <alignment horizontal="justify" vertical="center"/>
    </xf>
    <xf numFmtId="44" fontId="2" fillId="0" borderId="4" xfId="1" applyFont="1" applyBorder="1" applyAlignment="1">
      <alignment vertical="center"/>
    </xf>
    <xf numFmtId="0" fontId="2" fillId="0" borderId="17" xfId="0" applyFont="1" applyBorder="1" applyAlignment="1">
      <alignment horizontal="justify" vertical="center" wrapText="1"/>
    </xf>
    <xf numFmtId="0" fontId="2" fillId="0" borderId="16" xfId="0" applyFont="1" applyFill="1" applyBorder="1" applyAlignment="1" applyProtection="1">
      <alignment horizontal="center" vertical="center" wrapText="1"/>
      <protection locked="0"/>
    </xf>
    <xf numFmtId="44" fontId="2" fillId="0" borderId="17" xfId="1" applyFont="1" applyFill="1" applyBorder="1" applyAlignment="1" applyProtection="1">
      <alignment vertical="center" wrapText="1"/>
      <protection locked="0"/>
    </xf>
    <xf numFmtId="44" fontId="2" fillId="0" borderId="4" xfId="1" applyFont="1" applyFill="1" applyBorder="1" applyAlignment="1" applyProtection="1">
      <alignment vertical="center" wrapText="1"/>
      <protection locked="0"/>
    </xf>
    <xf numFmtId="44" fontId="2" fillId="0" borderId="28" xfId="1" applyFont="1" applyFill="1" applyBorder="1" applyAlignment="1" applyProtection="1">
      <alignment horizontal="center" vertical="center"/>
      <protection locked="0"/>
    </xf>
    <xf numFmtId="44" fontId="2" fillId="0" borderId="26" xfId="1" applyFont="1" applyFill="1" applyBorder="1" applyAlignment="1" applyProtection="1">
      <alignment horizontal="center" vertical="center"/>
      <protection locked="0"/>
    </xf>
    <xf numFmtId="44" fontId="2" fillId="0" borderId="55" xfId="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top" wrapText="1"/>
      <protection locked="0"/>
    </xf>
    <xf numFmtId="44" fontId="2" fillId="0" borderId="17" xfId="1"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top"/>
      <protection locked="0"/>
    </xf>
    <xf numFmtId="0" fontId="2" fillId="0" borderId="17" xfId="0" applyFont="1" applyFill="1" applyBorder="1" applyAlignment="1" applyProtection="1">
      <alignment horizontal="center" vertical="center"/>
      <protection locked="0"/>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0" applyFont="1" applyFill="1" applyBorder="1" applyAlignment="1" applyProtection="1">
      <alignment horizontal="left" vertical="top" wrapText="1"/>
      <protection locked="0"/>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3" fontId="2" fillId="0" borderId="4" xfId="2" applyNumberFormat="1" applyFont="1" applyFill="1" applyBorder="1" applyAlignment="1" applyProtection="1">
      <alignment horizontal="center" vertical="center"/>
      <protection locked="0"/>
    </xf>
    <xf numFmtId="0" fontId="2" fillId="0" borderId="54"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7" fillId="0" borderId="4" xfId="0" applyFont="1" applyFill="1" applyBorder="1" applyAlignment="1" applyProtection="1">
      <alignment horizontal="center"/>
      <protection locked="0"/>
    </xf>
    <xf numFmtId="9" fontId="7" fillId="0" borderId="4" xfId="2" applyFont="1" applyFill="1" applyBorder="1" applyAlignment="1" applyProtection="1">
      <alignment horizontal="center" vertical="center"/>
      <protection locked="0"/>
    </xf>
    <xf numFmtId="0" fontId="7" fillId="0" borderId="4" xfId="2" applyNumberFormat="1" applyFont="1" applyBorder="1" applyAlignment="1" applyProtection="1">
      <alignment horizontal="center" vertical="center"/>
    </xf>
    <xf numFmtId="0" fontId="7" fillId="0" borderId="4" xfId="0" applyFont="1" applyFill="1" applyBorder="1" applyAlignment="1">
      <alignment horizontal="left" vertical="center" wrapText="1"/>
    </xf>
    <xf numFmtId="0" fontId="7" fillId="0" borderId="20"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0" fontId="18" fillId="4" borderId="38" xfId="0" applyFont="1" applyFill="1" applyBorder="1" applyAlignment="1" applyProtection="1">
      <alignment horizontal="center" vertical="center" wrapText="1"/>
      <protection locked="0"/>
    </xf>
    <xf numFmtId="0" fontId="18" fillId="4" borderId="37" xfId="0" applyFont="1" applyFill="1" applyBorder="1" applyAlignment="1" applyProtection="1">
      <alignment horizontal="center" vertical="center" wrapText="1"/>
      <protection locked="0"/>
    </xf>
    <xf numFmtId="0" fontId="18" fillId="4" borderId="39"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1"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justify" vertical="center" wrapText="1"/>
      <protection locked="0"/>
    </xf>
    <xf numFmtId="9" fontId="7"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Alignment="1">
      <alignment horizontal="justify" vertical="center" wrapText="1"/>
    </xf>
    <xf numFmtId="0" fontId="8" fillId="2" borderId="1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7" fillId="0" borderId="17" xfId="2" applyNumberFormat="1" applyFont="1" applyBorder="1" applyAlignment="1" applyProtection="1">
      <alignment horizontal="center" vertical="center"/>
    </xf>
    <xf numFmtId="9" fontId="7" fillId="0" borderId="17" xfId="0" applyNumberFormat="1" applyFont="1" applyBorder="1" applyAlignment="1" applyProtection="1">
      <alignment horizontal="center" vertical="center"/>
    </xf>
    <xf numFmtId="9" fontId="7" fillId="0" borderId="4" xfId="0" applyNumberFormat="1" applyFont="1" applyBorder="1" applyAlignment="1" applyProtection="1">
      <alignment horizontal="center" vertical="center"/>
    </xf>
    <xf numFmtId="164" fontId="7" fillId="0" borderId="4" xfId="1" applyNumberFormat="1" applyFont="1" applyFill="1" applyBorder="1" applyAlignment="1">
      <alignment horizontal="center" vertical="center" wrapText="1"/>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7" xfId="0" applyFont="1" applyFill="1" applyBorder="1" applyAlignment="1">
      <alignment horizontal="left" vertical="center" wrapText="1"/>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17" fontId="8" fillId="0" borderId="5" xfId="0" applyNumberFormat="1" applyFont="1" applyFill="1" applyBorder="1" applyAlignment="1">
      <alignment horizontal="left"/>
    </xf>
    <xf numFmtId="0" fontId="8" fillId="0" borderId="15" xfId="0" applyFont="1" applyFill="1" applyBorder="1" applyAlignment="1">
      <alignment horizontal="left"/>
    </xf>
    <xf numFmtId="0" fontId="8" fillId="0" borderId="6" xfId="0" applyFont="1" applyFill="1" applyBorder="1" applyAlignment="1">
      <alignment horizontal="left"/>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7" fillId="0" borderId="17" xfId="2" applyNumberFormat="1" applyFont="1" applyFill="1" applyBorder="1" applyAlignment="1" applyProtection="1">
      <alignment horizontal="center" vertical="center"/>
      <protection locked="0"/>
    </xf>
    <xf numFmtId="0" fontId="7" fillId="0" borderId="4" xfId="2" applyNumberFormat="1" applyFont="1" applyFill="1" applyBorder="1" applyAlignment="1" applyProtection="1">
      <alignment horizontal="center" vertical="center"/>
      <protection locked="0"/>
    </xf>
    <xf numFmtId="9" fontId="7" fillId="0" borderId="17" xfId="2" applyFont="1" applyFill="1" applyBorder="1" applyAlignment="1" applyProtection="1">
      <alignment horizontal="center" vertical="center"/>
      <protection locked="0"/>
    </xf>
    <xf numFmtId="44" fontId="7" fillId="0" borderId="17" xfId="1" applyFont="1" applyFill="1" applyBorder="1" applyAlignment="1">
      <alignment horizontal="center" vertical="center" wrapText="1"/>
    </xf>
    <xf numFmtId="44" fontId="7" fillId="0" borderId="4" xfId="1" applyFont="1" applyFill="1" applyBorder="1" applyAlignment="1">
      <alignment horizontal="center" vertical="center" wrapText="1"/>
    </xf>
    <xf numFmtId="44" fontId="7" fillId="0" borderId="17" xfId="1" applyFont="1" applyFill="1" applyBorder="1" applyAlignment="1" applyProtection="1">
      <alignment horizontal="center" vertical="center"/>
      <protection locked="0"/>
    </xf>
    <xf numFmtId="44" fontId="7" fillId="0" borderId="4" xfId="1" applyFont="1" applyFill="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3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17" xfId="0" applyFont="1" applyFill="1" applyBorder="1" applyAlignment="1" applyProtection="1">
      <alignment horizontal="justify" vertical="center" wrapText="1"/>
      <protection locked="0"/>
    </xf>
    <xf numFmtId="0" fontId="7" fillId="0" borderId="17" xfId="0" applyFont="1" applyFill="1" applyBorder="1" applyAlignment="1">
      <alignment horizontal="justify" vertical="center" wrapText="1"/>
    </xf>
    <xf numFmtId="0" fontId="7" fillId="0" borderId="4" xfId="0" applyNumberFormat="1"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7" fillId="0" borderId="56"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55" xfId="0" applyFont="1" applyFill="1" applyBorder="1" applyAlignment="1" applyProtection="1">
      <alignment horizontal="center" vertical="center"/>
    </xf>
    <xf numFmtId="9" fontId="7" fillId="0" borderId="54" xfId="0" applyNumberFormat="1"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4"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54"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55" xfId="0" applyFont="1" applyBorder="1" applyAlignment="1" applyProtection="1">
      <alignment horizontal="center"/>
      <protection locked="0"/>
    </xf>
    <xf numFmtId="9" fontId="7" fillId="0" borderId="54" xfId="2" applyFont="1" applyBorder="1" applyAlignment="1" applyProtection="1">
      <alignment horizontal="center" vertical="center"/>
      <protection locked="0"/>
    </xf>
    <xf numFmtId="9" fontId="7" fillId="0" borderId="26" xfId="2" applyFont="1" applyBorder="1" applyAlignment="1" applyProtection="1">
      <alignment horizontal="center" vertical="center"/>
      <protection locked="0"/>
    </xf>
    <xf numFmtId="9" fontId="7" fillId="0" borderId="55" xfId="2" applyFont="1" applyBorder="1" applyAlignment="1" applyProtection="1">
      <alignment horizontal="center" vertical="center"/>
      <protection locked="0"/>
    </xf>
    <xf numFmtId="0" fontId="7" fillId="0" borderId="54" xfId="0" applyFont="1" applyBorder="1" applyAlignment="1">
      <alignment horizontal="center"/>
    </xf>
    <xf numFmtId="0" fontId="7" fillId="0" borderId="26" xfId="0" applyFont="1" applyBorder="1" applyAlignment="1">
      <alignment horizontal="center"/>
    </xf>
    <xf numFmtId="0" fontId="7" fillId="0" borderId="21" xfId="0" applyFont="1" applyBorder="1" applyAlignment="1">
      <alignment horizontal="center"/>
    </xf>
    <xf numFmtId="0" fontId="7" fillId="0" borderId="35" xfId="0" applyFont="1" applyBorder="1" applyAlignment="1">
      <alignment horizontal="center"/>
    </xf>
    <xf numFmtId="0" fontId="7" fillId="0" borderId="0" xfId="0" applyFont="1" applyBorder="1" applyAlignment="1">
      <alignment horizontal="center"/>
    </xf>
    <xf numFmtId="0" fontId="7" fillId="0" borderId="30" xfId="0" applyFont="1" applyBorder="1" applyAlignment="1">
      <alignment horizontal="center"/>
    </xf>
    <xf numFmtId="0" fontId="7" fillId="0" borderId="57" xfId="0" applyFont="1" applyBorder="1" applyAlignment="1">
      <alignment horizontal="center"/>
    </xf>
    <xf numFmtId="0" fontId="7" fillId="0" borderId="66" xfId="0" applyFont="1" applyBorder="1" applyAlignment="1">
      <alignment horizontal="center"/>
    </xf>
    <xf numFmtId="0" fontId="7" fillId="0" borderId="58" xfId="0" applyFont="1" applyBorder="1" applyAlignment="1">
      <alignment horizontal="center"/>
    </xf>
    <xf numFmtId="0" fontId="7" fillId="0" borderId="57" xfId="0" applyFont="1" applyBorder="1" applyAlignment="1" applyProtection="1">
      <alignment horizontal="center"/>
      <protection locked="0"/>
    </xf>
    <xf numFmtId="0" fontId="7" fillId="0" borderId="6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5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5" xfId="0" applyFont="1" applyBorder="1" applyAlignment="1">
      <alignment horizontal="center" vertical="center"/>
    </xf>
    <xf numFmtId="0" fontId="7" fillId="0" borderId="30" xfId="0" applyFont="1" applyBorder="1" applyAlignment="1">
      <alignment horizontal="center" vertical="center"/>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7" fillId="0" borderId="70"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9" fontId="7" fillId="0" borderId="70" xfId="0" applyNumberFormat="1"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9" fontId="7" fillId="0" borderId="45" xfId="0" applyNumberFormat="1" applyFont="1" applyBorder="1" applyAlignment="1">
      <alignment horizontal="center" vertical="center"/>
    </xf>
    <xf numFmtId="9" fontId="7" fillId="0" borderId="46" xfId="0" applyNumberFormat="1" applyFont="1" applyBorder="1" applyAlignment="1">
      <alignment horizontal="center" vertical="center"/>
    </xf>
    <xf numFmtId="9" fontId="7" fillId="0" borderId="35" xfId="0" applyNumberFormat="1" applyFont="1" applyBorder="1" applyAlignment="1">
      <alignment horizontal="center" vertical="center"/>
    </xf>
    <xf numFmtId="0" fontId="7" fillId="0" borderId="0" xfId="0" applyFont="1" applyBorder="1" applyAlignment="1">
      <alignment horizontal="center" vertical="center"/>
    </xf>
    <xf numFmtId="9" fontId="7" fillId="0" borderId="54"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18" fillId="0" borderId="70"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6" xfId="0" applyFont="1" applyBorder="1" applyAlignment="1">
      <alignment horizontal="center"/>
    </xf>
    <xf numFmtId="0" fontId="18" fillId="4" borderId="27"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7" fillId="0" borderId="5" xfId="0" applyFont="1" applyBorder="1" applyAlignment="1">
      <alignment horizontal="left"/>
    </xf>
    <xf numFmtId="0" fontId="7" fillId="0" borderId="15" xfId="0" applyFont="1" applyBorder="1" applyAlignment="1">
      <alignment horizontal="left"/>
    </xf>
    <xf numFmtId="0" fontId="7" fillId="0" borderId="6" xfId="0" applyFont="1" applyBorder="1" applyAlignment="1">
      <alignment horizontal="left"/>
    </xf>
    <xf numFmtId="0" fontId="18" fillId="2" borderId="1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54"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7" fillId="0" borderId="56"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3" xfId="0" applyFont="1" applyFill="1" applyBorder="1" applyAlignment="1">
      <alignment horizontal="center" vertical="center" wrapText="1"/>
    </xf>
    <xf numFmtId="9" fontId="8" fillId="2" borderId="4" xfId="0" applyNumberFormat="1" applyFont="1" applyFill="1" applyBorder="1" applyAlignment="1" applyProtection="1">
      <alignment horizontal="left"/>
      <protection locked="0"/>
    </xf>
    <xf numFmtId="14" fontId="8" fillId="0" borderId="5" xfId="0" applyNumberFormat="1" applyFont="1" applyFill="1" applyBorder="1" applyAlignment="1" applyProtection="1">
      <alignment horizontal="left"/>
      <protection locked="0"/>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7" fillId="0" borderId="54" xfId="2" applyNumberFormat="1" applyFont="1" applyBorder="1" applyAlignment="1" applyProtection="1">
      <alignment horizontal="center" vertical="center"/>
    </xf>
    <xf numFmtId="0" fontId="7" fillId="0" borderId="26" xfId="2" applyNumberFormat="1" applyFont="1" applyBorder="1" applyAlignment="1" applyProtection="1">
      <alignment horizontal="center" vertical="center"/>
    </xf>
    <xf numFmtId="9" fontId="7" fillId="0" borderId="54" xfId="2" applyFont="1" applyFill="1" applyBorder="1" applyAlignment="1">
      <alignment horizontal="center" vertical="center"/>
    </xf>
    <xf numFmtId="9" fontId="7" fillId="0" borderId="26" xfId="2" applyFont="1" applyFill="1" applyBorder="1" applyAlignment="1">
      <alignment horizontal="center" vertical="center"/>
    </xf>
    <xf numFmtId="9" fontId="7" fillId="0" borderId="54" xfId="0" applyNumberFormat="1" applyFont="1" applyFill="1" applyBorder="1" applyAlignment="1">
      <alignment horizontal="center" vertical="center"/>
    </xf>
    <xf numFmtId="0" fontId="7" fillId="0" borderId="26"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4" xfId="0" applyFont="1" applyFill="1" applyBorder="1" applyAlignment="1">
      <alignment horizontal="center"/>
    </xf>
    <xf numFmtId="0" fontId="7" fillId="0" borderId="26" xfId="0" applyFont="1" applyFill="1" applyBorder="1" applyAlignment="1">
      <alignment horizontal="center"/>
    </xf>
    <xf numFmtId="0" fontId="7" fillId="0" borderId="57" xfId="0" applyFont="1" applyFill="1" applyBorder="1" applyAlignment="1">
      <alignment horizontal="center"/>
    </xf>
    <xf numFmtId="0" fontId="7" fillId="0" borderId="66" xfId="0" applyFont="1" applyFill="1" applyBorder="1" applyAlignment="1">
      <alignment horizontal="center"/>
    </xf>
    <xf numFmtId="0" fontId="7" fillId="0" borderId="55" xfId="0" applyFont="1" applyFill="1" applyBorder="1" applyAlignment="1">
      <alignment horizontal="center"/>
    </xf>
    <xf numFmtId="0" fontId="7" fillId="0" borderId="27" xfId="0" applyFont="1" applyFill="1" applyBorder="1" applyAlignment="1">
      <alignment horizontal="center"/>
    </xf>
    <xf numFmtId="0" fontId="7" fillId="0" borderId="55" xfId="0" applyFont="1" applyFill="1" applyBorder="1" applyAlignment="1">
      <alignment horizontal="justify" vertical="center" wrapText="1"/>
    </xf>
    <xf numFmtId="164" fontId="7" fillId="0" borderId="54" xfId="1" applyNumberFormat="1" applyFont="1" applyFill="1" applyBorder="1" applyAlignment="1">
      <alignment horizontal="center"/>
    </xf>
    <xf numFmtId="164" fontId="7" fillId="0" borderId="26" xfId="1" applyNumberFormat="1" applyFont="1" applyFill="1" applyBorder="1" applyAlignment="1">
      <alignment horizontal="center"/>
    </xf>
    <xf numFmtId="164" fontId="7" fillId="0" borderId="55" xfId="1" applyNumberFormat="1" applyFont="1" applyFill="1" applyBorder="1" applyAlignment="1">
      <alignment horizontal="center"/>
    </xf>
    <xf numFmtId="9" fontId="7" fillId="0" borderId="55" xfId="2" applyFont="1" applyFill="1" applyBorder="1" applyAlignment="1">
      <alignment horizontal="center" vertical="center"/>
    </xf>
    <xf numFmtId="0" fontId="7" fillId="0" borderId="55" xfId="2" applyNumberFormat="1" applyFont="1" applyBorder="1" applyAlignment="1" applyProtection="1">
      <alignment horizontal="center" vertical="center"/>
    </xf>
    <xf numFmtId="9" fontId="7" fillId="0" borderId="54" xfId="0" applyNumberFormat="1" applyFont="1" applyBorder="1" applyAlignment="1" applyProtection="1">
      <alignment horizontal="center" vertical="center"/>
    </xf>
    <xf numFmtId="9" fontId="7" fillId="0" borderId="26" xfId="0" applyNumberFormat="1" applyFont="1" applyBorder="1" applyAlignment="1" applyProtection="1">
      <alignment horizontal="center" vertical="center"/>
    </xf>
    <xf numFmtId="9" fontId="7" fillId="0" borderId="55" xfId="0" applyNumberFormat="1" applyFont="1" applyBorder="1" applyAlignment="1" applyProtection="1">
      <alignment horizontal="center" vertical="center"/>
    </xf>
    <xf numFmtId="0" fontId="18" fillId="0" borderId="64" xfId="0" applyFont="1" applyFill="1" applyBorder="1" applyAlignment="1" applyProtection="1">
      <alignment horizontal="center" vertical="center"/>
    </xf>
    <xf numFmtId="0" fontId="18" fillId="0" borderId="65" xfId="0" applyFont="1" applyFill="1" applyBorder="1" applyAlignment="1" applyProtection="1">
      <alignment horizontal="center" vertical="center"/>
    </xf>
    <xf numFmtId="0" fontId="7" fillId="0" borderId="4" xfId="0" applyFont="1" applyFill="1" applyBorder="1" applyAlignment="1">
      <alignment horizontal="center" vertical="center"/>
    </xf>
    <xf numFmtId="164" fontId="7" fillId="0" borderId="4" xfId="1" applyNumberFormat="1" applyFont="1" applyFill="1" applyBorder="1" applyAlignment="1">
      <alignment horizontal="center" vertical="center"/>
    </xf>
    <xf numFmtId="9" fontId="7" fillId="0" borderId="4" xfId="2" applyNumberFormat="1" applyFont="1" applyFill="1" applyBorder="1" applyAlignment="1">
      <alignment horizontal="center" vertical="center"/>
    </xf>
    <xf numFmtId="0" fontId="7" fillId="0" borderId="4" xfId="2" applyNumberFormat="1" applyFont="1" applyFill="1" applyBorder="1" applyAlignment="1">
      <alignment horizontal="center" vertical="center"/>
    </xf>
    <xf numFmtId="0" fontId="7" fillId="0" borderId="4" xfId="2" applyNumberFormat="1" applyFont="1" applyBorder="1" applyAlignment="1" applyProtection="1">
      <alignment horizontal="center" vertical="center"/>
      <protection locked="0"/>
    </xf>
    <xf numFmtId="9" fontId="7" fillId="0" borderId="4" xfId="0" applyNumberFormat="1" applyFont="1" applyBorder="1" applyAlignment="1" applyProtection="1">
      <alignment horizontal="center" vertical="center"/>
      <protection locked="0"/>
    </xf>
    <xf numFmtId="9" fontId="7" fillId="0" borderId="4" xfId="2" applyFont="1" applyFill="1" applyBorder="1" applyAlignment="1">
      <alignment horizontal="center" vertical="center"/>
    </xf>
    <xf numFmtId="0" fontId="18" fillId="0" borderId="4" xfId="0" applyFont="1" applyFill="1" applyBorder="1" applyAlignment="1" applyProtection="1">
      <alignment horizontal="center" vertical="center"/>
      <protection locked="0"/>
    </xf>
    <xf numFmtId="164" fontId="7" fillId="0" borderId="4" xfId="1" applyNumberFormat="1" applyFont="1" applyFill="1" applyBorder="1" applyAlignment="1">
      <alignment horizontal="center"/>
    </xf>
    <xf numFmtId="0" fontId="7" fillId="0" borderId="4" xfId="0" applyFont="1" applyFill="1" applyBorder="1" applyAlignment="1">
      <alignment horizontal="center"/>
    </xf>
    <xf numFmtId="9" fontId="7" fillId="0" borderId="4" xfId="0" applyNumberFormat="1" applyFont="1" applyFill="1" applyBorder="1" applyAlignment="1">
      <alignment horizontal="center" vertical="center"/>
    </xf>
    <xf numFmtId="9" fontId="7" fillId="0" borderId="4" xfId="0" applyNumberFormat="1" applyFont="1" applyFill="1" applyBorder="1" applyAlignment="1">
      <alignment horizontal="center"/>
    </xf>
    <xf numFmtId="0"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54" xfId="0" applyNumberFormat="1" applyFont="1" applyFill="1" applyBorder="1" applyAlignment="1">
      <alignment horizontal="center"/>
    </xf>
    <xf numFmtId="0" fontId="8" fillId="0" borderId="0" xfId="0" applyFont="1" applyAlignment="1">
      <alignment horizontal="left" vertical="center"/>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6"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protection locked="0"/>
    </xf>
    <xf numFmtId="0" fontId="7" fillId="0" borderId="11" xfId="0" applyFont="1" applyBorder="1" applyAlignment="1">
      <alignment horizontal="justify" vertical="center" wrapText="1"/>
    </xf>
    <xf numFmtId="0" fontId="7" fillId="0" borderId="62"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justify" vertical="center" wrapText="1"/>
      <protection locked="0"/>
    </xf>
    <xf numFmtId="0" fontId="7" fillId="0" borderId="26" xfId="0" applyFont="1" applyFill="1" applyBorder="1" applyAlignment="1" applyProtection="1">
      <alignment horizontal="justify" vertical="center" wrapText="1"/>
      <protection locked="0"/>
    </xf>
    <xf numFmtId="0" fontId="7" fillId="0" borderId="54" xfId="0" applyFont="1" applyBorder="1" applyAlignment="1" applyProtection="1">
      <alignment horizontal="justify" vertical="center" wrapText="1"/>
      <protection locked="0"/>
    </xf>
    <xf numFmtId="0" fontId="7" fillId="0" borderId="26" xfId="0" applyFont="1" applyBorder="1" applyAlignment="1" applyProtection="1">
      <alignment horizontal="justify" vertical="center" wrapText="1"/>
      <protection locked="0"/>
    </xf>
    <xf numFmtId="0" fontId="7" fillId="0" borderId="21" xfId="0" applyFont="1" applyBorder="1" applyAlignment="1" applyProtection="1">
      <alignment horizontal="justify" vertical="center" wrapText="1"/>
      <protection locked="0"/>
    </xf>
    <xf numFmtId="0" fontId="7" fillId="0" borderId="57" xfId="0" applyFont="1" applyBorder="1" applyAlignment="1" applyProtection="1">
      <alignment horizontal="justify" wrapText="1"/>
      <protection locked="0"/>
    </xf>
    <xf numFmtId="0" fontId="7" fillId="0" borderId="58" xfId="0" applyFont="1" applyBorder="1" applyAlignment="1" applyProtection="1">
      <alignment horizontal="justify" wrapText="1"/>
      <protection locked="0"/>
    </xf>
    <xf numFmtId="0" fontId="7" fillId="6" borderId="62"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justify" vertical="center" wrapText="1"/>
      <protection locked="0"/>
    </xf>
    <xf numFmtId="0" fontId="7" fillId="0" borderId="54" xfId="0" applyFont="1" applyBorder="1" applyAlignment="1" applyProtection="1">
      <alignment horizontal="justify" wrapText="1"/>
      <protection locked="0"/>
    </xf>
    <xf numFmtId="0" fontId="7" fillId="0" borderId="26" xfId="0" applyFont="1" applyBorder="1" applyAlignment="1" applyProtection="1">
      <alignment horizontal="justify" wrapText="1"/>
      <protection locked="0"/>
    </xf>
    <xf numFmtId="0" fontId="7" fillId="0" borderId="21" xfId="0" applyFont="1" applyBorder="1" applyAlignment="1" applyProtection="1">
      <alignment horizontal="justify" wrapText="1"/>
      <protection locked="0"/>
    </xf>
    <xf numFmtId="0" fontId="11" fillId="0" borderId="62"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11" fillId="0" borderId="28" xfId="0" applyFont="1" applyFill="1" applyBorder="1" applyAlignment="1" applyProtection="1">
      <alignment horizontal="justify" vertical="center" wrapText="1"/>
      <protection locked="0"/>
    </xf>
    <xf numFmtId="0" fontId="11" fillId="0" borderId="26" xfId="0" applyFont="1" applyFill="1" applyBorder="1" applyAlignment="1" applyProtection="1">
      <alignment horizontal="justify" vertical="center" wrapText="1"/>
      <protection locked="0"/>
    </xf>
    <xf numFmtId="0" fontId="11" fillId="0" borderId="21" xfId="0" applyFont="1" applyFill="1" applyBorder="1" applyAlignment="1" applyProtection="1">
      <alignment horizontal="justify" vertical="center" wrapText="1"/>
      <protection locked="0"/>
    </xf>
    <xf numFmtId="0" fontId="12" fillId="2" borderId="69" xfId="0" applyFont="1" applyFill="1" applyBorder="1" applyAlignment="1" applyProtection="1">
      <alignment horizontal="center" vertical="center" wrapText="1"/>
      <protection locked="0"/>
    </xf>
    <xf numFmtId="44" fontId="7" fillId="0" borderId="4" xfId="1" applyFont="1" applyFill="1" applyBorder="1" applyAlignment="1" applyProtection="1">
      <alignment horizontal="center"/>
      <protection locked="0"/>
    </xf>
    <xf numFmtId="0" fontId="7" fillId="0" borderId="17" xfId="2" applyNumberFormat="1" applyFont="1" applyFill="1" applyBorder="1" applyAlignment="1" applyProtection="1">
      <alignment horizontal="center" vertical="center" wrapText="1"/>
      <protection locked="0"/>
    </xf>
    <xf numFmtId="0" fontId="7" fillId="0" borderId="4" xfId="2" applyNumberFormat="1" applyFont="1" applyFill="1" applyBorder="1" applyAlignment="1" applyProtection="1">
      <alignment horizontal="center" vertical="center" wrapText="1"/>
      <protection locked="0"/>
    </xf>
    <xf numFmtId="9" fontId="7" fillId="0" borderId="4" xfId="2" applyNumberFormat="1" applyFont="1" applyBorder="1" applyAlignment="1" applyProtection="1">
      <alignment horizontal="center" vertical="center"/>
    </xf>
    <xf numFmtId="9" fontId="7" fillId="0" borderId="54" xfId="2" applyFont="1" applyFill="1" applyBorder="1" applyAlignment="1" applyProtection="1">
      <alignment horizontal="center" vertical="center"/>
      <protection locked="0"/>
    </xf>
    <xf numFmtId="9" fontId="7" fillId="0" borderId="55" xfId="2" applyFont="1" applyFill="1" applyBorder="1" applyAlignment="1" applyProtection="1">
      <alignment horizontal="center" vertical="center"/>
      <protection locked="0"/>
    </xf>
    <xf numFmtId="0" fontId="7" fillId="0" borderId="55" xfId="0" applyFont="1" applyFill="1" applyBorder="1" applyAlignment="1" applyProtection="1">
      <alignment horizontal="justify" vertical="center" wrapText="1"/>
      <protection locked="0"/>
    </xf>
    <xf numFmtId="44" fontId="7" fillId="0" borderId="55" xfId="1" applyFont="1" applyFill="1" applyBorder="1" applyAlignment="1" applyProtection="1">
      <alignment horizontal="center"/>
      <protection locked="0"/>
    </xf>
    <xf numFmtId="0" fontId="7" fillId="0" borderId="18" xfId="0" applyFont="1" applyFill="1" applyBorder="1" applyAlignment="1" applyProtection="1">
      <alignment horizontal="justify" vertical="center" wrapText="1"/>
      <protection locked="0"/>
    </xf>
    <xf numFmtId="0" fontId="7" fillId="0" borderId="20" xfId="0" applyFont="1" applyFill="1" applyBorder="1" applyAlignment="1" applyProtection="1">
      <alignment horizontal="justify" vertical="center"/>
      <protection locked="0"/>
    </xf>
    <xf numFmtId="0" fontId="7" fillId="0" borderId="4" xfId="0" applyFont="1" applyFill="1" applyBorder="1" applyAlignment="1" applyProtection="1">
      <alignment horizontal="justify" vertical="center"/>
      <protection locked="0"/>
    </xf>
    <xf numFmtId="9" fontId="7" fillId="0" borderId="17" xfId="2" applyNumberFormat="1" applyFont="1" applyBorder="1" applyAlignment="1" applyProtection="1">
      <alignment horizontal="center" vertical="center"/>
    </xf>
    <xf numFmtId="9" fontId="7" fillId="0" borderId="28" xfId="0" applyNumberFormat="1" applyFont="1" applyBorder="1" applyAlignment="1" applyProtection="1">
      <alignment horizontal="center" vertical="center"/>
    </xf>
    <xf numFmtId="9" fontId="7" fillId="0" borderId="17" xfId="2" applyFont="1" applyFill="1" applyBorder="1" applyAlignment="1" applyProtection="1">
      <alignment horizontal="center"/>
      <protection locked="0"/>
    </xf>
    <xf numFmtId="9" fontId="7" fillId="0" borderId="4" xfId="2" applyFont="1" applyFill="1" applyBorder="1" applyAlignment="1" applyProtection="1">
      <alignment horizontal="center"/>
      <protection locked="0"/>
    </xf>
    <xf numFmtId="0" fontId="7" fillId="0" borderId="45"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29" xfId="0" applyFont="1" applyBorder="1" applyAlignment="1" applyProtection="1">
      <alignment horizontal="left" wrapText="1"/>
      <protection locked="0"/>
    </xf>
    <xf numFmtId="0" fontId="7" fillId="0" borderId="54" xfId="0" applyFont="1" applyFill="1" applyBorder="1" applyAlignment="1" applyProtection="1">
      <alignment horizontal="justify" vertical="center" wrapText="1"/>
      <protection locked="0"/>
    </xf>
    <xf numFmtId="0" fontId="7" fillId="0" borderId="20" xfId="0" applyFont="1" applyFill="1" applyBorder="1" applyAlignment="1" applyProtection="1">
      <alignment horizontal="justify" vertical="center" wrapText="1"/>
      <protection locked="0"/>
    </xf>
    <xf numFmtId="0" fontId="7" fillId="0" borderId="5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protection locked="0"/>
    </xf>
    <xf numFmtId="0" fontId="7" fillId="0" borderId="55" xfId="0" applyFont="1" applyFill="1" applyBorder="1" applyAlignment="1" applyProtection="1">
      <alignment horizontal="center"/>
      <protection locked="0"/>
    </xf>
    <xf numFmtId="0" fontId="7" fillId="0" borderId="55" xfId="0" applyFont="1" applyBorder="1" applyAlignment="1">
      <alignment horizontal="justify" vertical="center" wrapText="1"/>
    </xf>
    <xf numFmtId="0" fontId="7" fillId="0" borderId="28" xfId="2" applyNumberFormat="1" applyFont="1" applyFill="1" applyBorder="1" applyAlignment="1" applyProtection="1">
      <alignment horizontal="center" vertical="center"/>
      <protection locked="0"/>
    </xf>
    <xf numFmtId="0" fontId="7" fillId="0" borderId="26" xfId="2" applyNumberFormat="1" applyFont="1" applyFill="1" applyBorder="1" applyAlignment="1" applyProtection="1">
      <alignment horizontal="center" vertical="center"/>
      <protection locked="0"/>
    </xf>
    <xf numFmtId="0" fontId="7" fillId="0" borderId="55" xfId="2" applyNumberFormat="1" applyFont="1" applyFill="1" applyBorder="1" applyAlignment="1" applyProtection="1">
      <alignment horizontal="center" vertical="center"/>
      <protection locked="0"/>
    </xf>
    <xf numFmtId="0" fontId="7" fillId="0" borderId="54" xfId="0" applyNumberFormat="1" applyFont="1" applyFill="1" applyBorder="1" applyAlignment="1" applyProtection="1">
      <alignment horizontal="center" vertical="center"/>
      <protection locked="0"/>
    </xf>
    <xf numFmtId="0" fontId="7" fillId="0" borderId="55" xfId="0" applyNumberFormat="1" applyFont="1" applyFill="1" applyBorder="1" applyAlignment="1" applyProtection="1">
      <alignment horizontal="center" vertical="center"/>
      <protection locked="0"/>
    </xf>
    <xf numFmtId="0" fontId="7" fillId="0" borderId="28" xfId="0" applyFont="1" applyFill="1" applyBorder="1" applyAlignment="1" applyProtection="1">
      <alignment horizontal="justify" wrapText="1"/>
      <protection locked="0"/>
    </xf>
    <xf numFmtId="0" fontId="7" fillId="0" borderId="26" xfId="0" applyFont="1" applyFill="1" applyBorder="1" applyAlignment="1" applyProtection="1">
      <alignment horizontal="justify" wrapText="1"/>
      <protection locked="0"/>
    </xf>
    <xf numFmtId="0" fontId="7" fillId="0" borderId="55" xfId="0" applyFont="1" applyFill="1" applyBorder="1" applyAlignment="1" applyProtection="1">
      <alignment horizontal="justify" wrapText="1"/>
      <protection locked="0"/>
    </xf>
    <xf numFmtId="9" fontId="7" fillId="0" borderId="28" xfId="2" applyFont="1" applyFill="1" applyBorder="1" applyAlignment="1" applyProtection="1">
      <alignment horizontal="center" vertical="center"/>
      <protection locked="0"/>
    </xf>
    <xf numFmtId="9" fontId="7" fillId="0" borderId="26" xfId="2"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cellXfs>
  <cellStyles count="4">
    <cellStyle name="Millares" xfId="3" builtinId="3"/>
    <cellStyle name="Moneda" xfId="1" builtinId="4"/>
    <cellStyle name="Normal" xfId="0" builtinId="0"/>
    <cellStyle name="Porcentaje" xfId="2" builtinId="5"/>
  </cellStyles>
  <dxfs count="84">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Enero-Octubre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RESUMEN'!$F$8</c:f>
              <c:strCache>
                <c:ptCount val="1"/>
                <c:pt idx="0">
                  <c:v>Nivel de Cumplimiento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RESUMEN'!$E$9:$E$13</c:f>
              <c:strCache>
                <c:ptCount val="5"/>
                <c:pt idx="0">
                  <c:v>1.1. Detección de desviaciones en los planes, programas y proyectos institucionales</c:v>
                </c:pt>
                <c:pt idx="1">
                  <c:v>1.2. Fortalecimiento de la estructura organizativa</c:v>
                </c:pt>
                <c:pt idx="2">
                  <c:v>1.3. Fortalecimiento del reclutamiento y selección por carrera administrativa</c:v>
                </c:pt>
                <c:pt idx="3">
                  <c:v>1.4. Profesionalización del talento humano</c:v>
                </c:pt>
                <c:pt idx="4">
                  <c:v>1.5. Implementada la Gestión de Riesgos</c:v>
                </c:pt>
              </c:strCache>
            </c:strRef>
          </c:cat>
          <c:val>
            <c:numRef>
              <c:f>'PLANTILLA RESUMEN'!$F$9:$F$13</c:f>
              <c:numCache>
                <c:formatCode>0%</c:formatCode>
                <c:ptCount val="5"/>
                <c:pt idx="0">
                  <c:v>0.83571428571428563</c:v>
                </c:pt>
                <c:pt idx="1">
                  <c:v>0.9</c:v>
                </c:pt>
                <c:pt idx="2">
                  <c:v>1</c:v>
                </c:pt>
                <c:pt idx="3">
                  <c:v>1</c:v>
                </c:pt>
                <c:pt idx="4">
                  <c:v>0.9</c:v>
                </c:pt>
              </c:numCache>
            </c:numRef>
          </c:val>
          <c:extLst>
            <c:ext xmlns:c16="http://schemas.microsoft.com/office/drawing/2014/chart" uri="{C3380CC4-5D6E-409C-BE32-E72D297353CC}">
              <c16:uniqueId val="{00000000-C590-4AB2-B65D-21BD215683E9}"/>
            </c:ext>
          </c:extLst>
        </c:ser>
        <c:dLbls>
          <c:showLegendKey val="0"/>
          <c:showVal val="1"/>
          <c:showCatName val="0"/>
          <c:showSerName val="0"/>
          <c:showPercent val="0"/>
          <c:showBubbleSize val="0"/>
        </c:dLbls>
        <c:gapWidth val="150"/>
        <c:overlap val="-25"/>
        <c:axId val="161921984"/>
        <c:axId val="396076904"/>
      </c:barChart>
      <c:catAx>
        <c:axId val="161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6076904"/>
        <c:crosses val="autoZero"/>
        <c:auto val="1"/>
        <c:lblAlgn val="ctr"/>
        <c:lblOffset val="100"/>
        <c:noMultiLvlLbl val="0"/>
      </c:catAx>
      <c:valAx>
        <c:axId val="396076904"/>
        <c:scaling>
          <c:orientation val="minMax"/>
        </c:scaling>
        <c:delete val="1"/>
        <c:axPos val="l"/>
        <c:numFmt formatCode="0%" sourceLinked="1"/>
        <c:majorTickMark val="none"/>
        <c:minorTickMark val="none"/>
        <c:tickLblPos val="nextTo"/>
        <c:crossAx val="161921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Enero-Octubre</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RESUMEN'!$F$16</c:f>
              <c:strCache>
                <c:ptCount val="1"/>
                <c:pt idx="0">
                  <c:v>Nivel de Cumplimiento</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RESUMEN'!$E$17:$E$20</c:f>
              <c:strCache>
                <c:ptCount val="4"/>
                <c:pt idx="0">
                  <c:v>2.1. Permisos de operación para empresas de zonas francas</c:v>
                </c:pt>
                <c:pt idx="1">
                  <c:v>2.2. Estudio de inteligencia comercial para la inserción de los subsectores productivos de zonas francas</c:v>
                </c:pt>
                <c:pt idx="2">
                  <c:v>2.3. Celebración de ferias multisectoriales para promoción de inversión en Zonas Francas</c:v>
                </c:pt>
                <c:pt idx="3">
                  <c:v>2.4. Creación de clústeres de exportación de bienes y servicios</c:v>
                </c:pt>
              </c:strCache>
            </c:strRef>
          </c:cat>
          <c:val>
            <c:numRef>
              <c:f>'PLANTILLA RESUMEN'!$F$17:$F$20</c:f>
              <c:numCache>
                <c:formatCode>0%</c:formatCode>
                <c:ptCount val="4"/>
                <c:pt idx="0">
                  <c:v>1</c:v>
                </c:pt>
                <c:pt idx="1">
                  <c:v>0.79999999999999993</c:v>
                </c:pt>
                <c:pt idx="2">
                  <c:v>1</c:v>
                </c:pt>
              </c:numCache>
            </c:numRef>
          </c:val>
          <c:extLst>
            <c:ext xmlns:c16="http://schemas.microsoft.com/office/drawing/2014/chart" uri="{C3380CC4-5D6E-409C-BE32-E72D297353CC}">
              <c16:uniqueId val="{00000000-2215-4DDE-843A-C1B548B6F141}"/>
            </c:ext>
          </c:extLst>
        </c:ser>
        <c:dLbls>
          <c:showLegendKey val="0"/>
          <c:showVal val="1"/>
          <c:showCatName val="0"/>
          <c:showSerName val="0"/>
          <c:showPercent val="0"/>
          <c:showBubbleSize val="0"/>
        </c:dLbls>
        <c:gapWidth val="150"/>
        <c:overlap val="-25"/>
        <c:axId val="396077296"/>
        <c:axId val="396071808"/>
      </c:barChart>
      <c:catAx>
        <c:axId val="39607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6071808"/>
        <c:crosses val="autoZero"/>
        <c:auto val="1"/>
        <c:lblAlgn val="ctr"/>
        <c:lblOffset val="100"/>
        <c:noMultiLvlLbl val="0"/>
      </c:catAx>
      <c:valAx>
        <c:axId val="396071808"/>
        <c:scaling>
          <c:orientation val="minMax"/>
        </c:scaling>
        <c:delete val="1"/>
        <c:axPos val="l"/>
        <c:numFmt formatCode="0%" sourceLinked="1"/>
        <c:majorTickMark val="none"/>
        <c:minorTickMark val="none"/>
        <c:tickLblPos val="nextTo"/>
        <c:crossAx val="396077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3.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Enero-Octubre</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RESUMEN'!$F$22</c:f>
              <c:strCache>
                <c:ptCount val="1"/>
                <c:pt idx="0">
                  <c:v>Nivel de Cumplimiento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RESUMEN'!$E$23:$E$27</c:f>
              <c:strCache>
                <c:ptCount val="5"/>
                <c:pt idx="0">
                  <c:v>3.1. Automatización de los servicios de permisos de operación a parques y zonas francas</c:v>
                </c:pt>
                <c:pt idx="1">
                  <c:v>3.2.Nuevas instalaciones de zonas francas</c:v>
                </c:pt>
                <c:pt idx="2">
                  <c:v>3.3. Nuevas alianzas estratégicas para promoción de inversión y exportaciones</c:v>
                </c:pt>
                <c:pt idx="3">
                  <c:v>3.4. Autorización de ampliación en parques de zonas francas</c:v>
                </c:pt>
                <c:pt idx="4">
                  <c:v>3.5. Creación de encadenamientos productivos</c:v>
                </c:pt>
              </c:strCache>
            </c:strRef>
          </c:cat>
          <c:val>
            <c:numRef>
              <c:f>'PLANTILLA RESUMEN'!$F$23:$F$27</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2B31-4243-8329-2DE0E5B7D50C}"/>
            </c:ext>
          </c:extLst>
        </c:ser>
        <c:dLbls>
          <c:showLegendKey val="0"/>
          <c:showVal val="1"/>
          <c:showCatName val="0"/>
          <c:showSerName val="0"/>
          <c:showPercent val="0"/>
          <c:showBubbleSize val="0"/>
        </c:dLbls>
        <c:gapWidth val="150"/>
        <c:overlap val="-25"/>
        <c:axId val="396073768"/>
        <c:axId val="396077688"/>
      </c:barChart>
      <c:catAx>
        <c:axId val="39607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6077688"/>
        <c:crosses val="autoZero"/>
        <c:auto val="1"/>
        <c:lblAlgn val="ctr"/>
        <c:lblOffset val="100"/>
        <c:noMultiLvlLbl val="0"/>
      </c:catAx>
      <c:valAx>
        <c:axId val="396077688"/>
        <c:scaling>
          <c:orientation val="minMax"/>
        </c:scaling>
        <c:delete val="1"/>
        <c:axPos val="l"/>
        <c:numFmt formatCode="0%" sourceLinked="1"/>
        <c:majorTickMark val="none"/>
        <c:minorTickMark val="none"/>
        <c:tickLblPos val="nextTo"/>
        <c:crossAx val="396073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microsoft.com/office/2007/relationships/hdphoto" Target="../media/hdphoto1.wdp"/><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4468283</xdr:colOff>
      <xdr:row>0</xdr:row>
      <xdr:rowOff>42333</xdr:rowOff>
    </xdr:from>
    <xdr:to>
      <xdr:col>2</xdr:col>
      <xdr:colOff>324908</xdr:colOff>
      <xdr:row>3</xdr:row>
      <xdr:rowOff>173975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9033" y="42333"/>
          <a:ext cx="1497542" cy="703142"/>
        </a:xfrm>
        <a:prstGeom prst="rect">
          <a:avLst/>
        </a:prstGeom>
      </xdr:spPr>
    </xdr:pic>
    <xdr:clientData/>
  </xdr:twoCellAnchor>
  <xdr:twoCellAnchor>
    <xdr:from>
      <xdr:col>4</xdr:col>
      <xdr:colOff>38099</xdr:colOff>
      <xdr:row>28</xdr:row>
      <xdr:rowOff>0</xdr:rowOff>
    </xdr:from>
    <xdr:to>
      <xdr:col>5</xdr:col>
      <xdr:colOff>1028699</xdr:colOff>
      <xdr:row>46</xdr:row>
      <xdr:rowOff>28574</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47624</xdr:colOff>
      <xdr:row>46</xdr:row>
      <xdr:rowOff>47625</xdr:rowOff>
    </xdr:from>
    <xdr:to>
      <xdr:col>5</xdr:col>
      <xdr:colOff>1085850</xdr:colOff>
      <xdr:row>61</xdr:row>
      <xdr:rowOff>123825</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47625</xdr:colOff>
      <xdr:row>63</xdr:row>
      <xdr:rowOff>47626</xdr:rowOff>
    </xdr:from>
    <xdr:to>
      <xdr:col>6</xdr:col>
      <xdr:colOff>0</xdr:colOff>
      <xdr:row>81</xdr:row>
      <xdr:rowOff>28576</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1608817</xdr:colOff>
      <xdr:row>64</xdr:row>
      <xdr:rowOff>42635</xdr:rowOff>
    </xdr:from>
    <xdr:to>
      <xdr:col>0</xdr:col>
      <xdr:colOff>3037417</xdr:colOff>
      <xdr:row>71</xdr:row>
      <xdr:rowOff>42333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633"/>
        <a:stretch/>
      </xdr:blipFill>
      <xdr:spPr>
        <a:xfrm>
          <a:off x="1608817" y="15399052"/>
          <a:ext cx="1428600" cy="1354364"/>
        </a:xfrm>
        <a:prstGeom prst="rect">
          <a:avLst/>
        </a:prstGeom>
      </xdr:spPr>
    </xdr:pic>
    <xdr:clientData/>
  </xdr:twoCellAnchor>
  <xdr:twoCellAnchor editAs="oneCell">
    <xdr:from>
      <xdr:col>0</xdr:col>
      <xdr:colOff>0</xdr:colOff>
      <xdr:row>66</xdr:row>
      <xdr:rowOff>38100</xdr:rowOff>
    </xdr:from>
    <xdr:to>
      <xdr:col>0</xdr:col>
      <xdr:colOff>1499235</xdr:colOff>
      <xdr:row>69</xdr:row>
      <xdr:rowOff>13335</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saturation sat="400000"/>
                  </a14:imgEffect>
                </a14:imgLayer>
              </a14:imgProps>
            </a:ext>
            <a:ext uri="{28A0092B-C50C-407E-A947-70E740481C1C}">
              <a14:useLocalDpi xmlns:a14="http://schemas.microsoft.com/office/drawing/2010/main" val="0"/>
            </a:ext>
          </a:extLst>
        </a:blip>
        <a:srcRect t="10668"/>
        <a:stretch/>
      </xdr:blipFill>
      <xdr:spPr bwMode="auto">
        <a:xfrm>
          <a:off x="0" y="14182725"/>
          <a:ext cx="1499235" cy="518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396588</xdr:colOff>
      <xdr:row>1</xdr:row>
      <xdr:rowOff>161925</xdr:rowOff>
    </xdr:from>
    <xdr:to>
      <xdr:col>1</xdr:col>
      <xdr:colOff>869201</xdr:colOff>
      <xdr:row>4</xdr:row>
      <xdr:rowOff>114300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88" y="323850"/>
          <a:ext cx="1606088"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564764</xdr:colOff>
      <xdr:row>3</xdr:row>
      <xdr:rowOff>152400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57175"/>
          <a:ext cx="1482626" cy="43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693548</xdr:colOff>
      <xdr:row>3</xdr:row>
      <xdr:rowOff>109537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600633</xdr:colOff>
      <xdr:row>3</xdr:row>
      <xdr:rowOff>104776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1" y="247651"/>
          <a:ext cx="1353107" cy="400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1147795</xdr:colOff>
      <xdr:row>4</xdr:row>
      <xdr:rowOff>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123825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93133</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71438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106186</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103541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124708</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70"/>
  <sheetViews>
    <sheetView tabSelected="1" zoomScale="90" zoomScaleNormal="90" workbookViewId="0">
      <selection activeCell="E3" sqref="E3"/>
    </sheetView>
  </sheetViews>
  <sheetFormatPr baseColWidth="10" defaultColWidth="11.42578125" defaultRowHeight="15"/>
  <cols>
    <col min="1" max="1" width="51.85546875" style="194" customWidth="1"/>
    <col min="2" max="2" width="84.5703125" style="194" customWidth="1"/>
    <col min="3" max="3" width="20.28515625" style="194" customWidth="1"/>
    <col min="4" max="4" width="1.7109375" style="194" customWidth="1"/>
    <col min="5" max="5" width="82.140625" style="194" customWidth="1"/>
    <col min="6" max="6" width="16.5703125" style="194" customWidth="1"/>
    <col min="7" max="7" width="15.42578125" style="194" customWidth="1"/>
    <col min="8" max="16384" width="11.42578125" style="194"/>
  </cols>
  <sheetData>
    <row r="5" spans="1:7" ht="15.75">
      <c r="A5" s="807" t="s">
        <v>698</v>
      </c>
      <c r="B5" s="807"/>
      <c r="C5" s="807"/>
      <c r="D5" s="807"/>
      <c r="E5" s="807"/>
      <c r="F5" s="807"/>
    </row>
    <row r="6" spans="1:7" ht="15.75">
      <c r="A6" s="807" t="s">
        <v>697</v>
      </c>
      <c r="B6" s="807"/>
      <c r="C6" s="807"/>
      <c r="D6" s="807"/>
      <c r="E6" s="807"/>
      <c r="F6" s="807"/>
    </row>
    <row r="7" spans="1:7" ht="15.75">
      <c r="A7" s="808" t="s">
        <v>866</v>
      </c>
      <c r="B7" s="808"/>
      <c r="C7" s="808"/>
      <c r="D7" s="808"/>
      <c r="E7" s="808"/>
      <c r="F7" s="808"/>
    </row>
    <row r="8" spans="1:7" ht="47.25">
      <c r="A8" s="195" t="s">
        <v>678</v>
      </c>
      <c r="B8" s="195" t="s">
        <v>689</v>
      </c>
      <c r="C8" s="196" t="s">
        <v>679</v>
      </c>
      <c r="D8" s="201"/>
      <c r="E8" s="211" t="s">
        <v>724</v>
      </c>
      <c r="F8" s="196" t="s">
        <v>854</v>
      </c>
      <c r="G8" s="211" t="s">
        <v>811</v>
      </c>
    </row>
    <row r="9" spans="1:7" ht="30.75">
      <c r="A9" s="197" t="s">
        <v>680</v>
      </c>
      <c r="B9" s="198" t="s">
        <v>685</v>
      </c>
      <c r="C9" s="199">
        <v>1</v>
      </c>
      <c r="D9" s="201"/>
      <c r="E9" s="207" t="s">
        <v>591</v>
      </c>
      <c r="F9" s="199">
        <f>AVERAGE(C9+C12+C20+C26+C29+C31+C39)/7</f>
        <v>0.83571428571428563</v>
      </c>
      <c r="G9" s="200"/>
    </row>
    <row r="10" spans="1:7">
      <c r="A10" s="200"/>
      <c r="B10" s="200" t="s">
        <v>686</v>
      </c>
      <c r="C10" s="199">
        <v>1</v>
      </c>
      <c r="D10" s="201"/>
      <c r="E10" s="208" t="s">
        <v>727</v>
      </c>
      <c r="F10" s="199">
        <v>0.9</v>
      </c>
      <c r="G10" s="200"/>
    </row>
    <row r="11" spans="1:7" ht="30">
      <c r="A11" s="201"/>
      <c r="B11" s="201"/>
      <c r="C11" s="202"/>
      <c r="D11" s="201"/>
      <c r="E11" s="208" t="s">
        <v>728</v>
      </c>
      <c r="F11" s="199">
        <v>1</v>
      </c>
      <c r="G11" s="200"/>
    </row>
    <row r="12" spans="1:7" ht="30.75">
      <c r="A12" s="197" t="s">
        <v>681</v>
      </c>
      <c r="B12" s="198" t="s">
        <v>685</v>
      </c>
      <c r="C12" s="199">
        <v>0.97</v>
      </c>
      <c r="D12" s="201"/>
      <c r="E12" s="208" t="s">
        <v>590</v>
      </c>
      <c r="F12" s="199">
        <v>1</v>
      </c>
      <c r="G12" s="200"/>
    </row>
    <row r="13" spans="1:7">
      <c r="A13" s="200"/>
      <c r="B13" s="200" t="s">
        <v>686</v>
      </c>
      <c r="C13" s="199">
        <v>1</v>
      </c>
      <c r="D13" s="201"/>
      <c r="E13" s="209" t="s">
        <v>729</v>
      </c>
      <c r="F13" s="199">
        <f>AVERAGE(C23+C27)/2</f>
        <v>0.9</v>
      </c>
      <c r="G13" s="200"/>
    </row>
    <row r="14" spans="1:7" ht="30">
      <c r="A14" s="200"/>
      <c r="B14" s="198" t="s">
        <v>687</v>
      </c>
      <c r="C14" s="199">
        <v>1</v>
      </c>
      <c r="D14" s="201"/>
      <c r="E14" s="200"/>
      <c r="F14" s="200"/>
      <c r="G14" s="200"/>
    </row>
    <row r="15" spans="1:7">
      <c r="A15" s="200"/>
      <c r="B15" s="200" t="s">
        <v>688</v>
      </c>
      <c r="C15" s="199">
        <v>1</v>
      </c>
      <c r="D15" s="201"/>
      <c r="E15" s="200"/>
      <c r="F15" s="200"/>
      <c r="G15" s="200"/>
    </row>
    <row r="16" spans="1:7" ht="47.25">
      <c r="A16" s="201"/>
      <c r="B16" s="201"/>
      <c r="C16" s="203"/>
      <c r="D16" s="201"/>
      <c r="E16" s="211" t="s">
        <v>725</v>
      </c>
      <c r="F16" s="196" t="s">
        <v>854</v>
      </c>
      <c r="G16" s="211" t="s">
        <v>811</v>
      </c>
    </row>
    <row r="17" spans="1:7" ht="15.75">
      <c r="A17" s="197" t="s">
        <v>682</v>
      </c>
      <c r="B17" s="200" t="s">
        <v>683</v>
      </c>
      <c r="C17" s="199">
        <v>1</v>
      </c>
      <c r="D17" s="201"/>
      <c r="E17" s="193" t="s">
        <v>730</v>
      </c>
      <c r="F17" s="199">
        <v>1</v>
      </c>
      <c r="G17" s="200"/>
    </row>
    <row r="18" spans="1:7" ht="30">
      <c r="A18" s="200"/>
      <c r="B18" s="200" t="s">
        <v>684</v>
      </c>
      <c r="C18" s="199">
        <v>1</v>
      </c>
      <c r="D18" s="201"/>
      <c r="E18" s="193" t="s">
        <v>592</v>
      </c>
      <c r="F18" s="199">
        <f>AVERAGE(C44+C60+C48)/3</f>
        <v>0.79999999999999993</v>
      </c>
      <c r="G18" s="200"/>
    </row>
    <row r="19" spans="1:7" ht="30">
      <c r="A19" s="201"/>
      <c r="B19" s="201"/>
      <c r="C19" s="202"/>
      <c r="D19" s="201"/>
      <c r="E19" s="198" t="s">
        <v>731</v>
      </c>
      <c r="F19" s="199">
        <v>1</v>
      </c>
      <c r="G19" s="200"/>
    </row>
    <row r="20" spans="1:7" ht="30.75">
      <c r="A20" s="197"/>
      <c r="B20" s="200"/>
      <c r="C20" s="199"/>
      <c r="D20" s="201"/>
      <c r="E20" s="198" t="s">
        <v>583</v>
      </c>
      <c r="F20" s="199"/>
      <c r="G20" s="200"/>
    </row>
    <row r="21" spans="1:7" ht="15.75">
      <c r="A21" s="197" t="s">
        <v>692</v>
      </c>
      <c r="B21" s="200" t="s">
        <v>693</v>
      </c>
      <c r="C21" s="199">
        <v>1</v>
      </c>
      <c r="D21" s="201"/>
      <c r="E21" s="200"/>
      <c r="F21" s="200"/>
      <c r="G21" s="200"/>
    </row>
    <row r="22" spans="1:7" ht="47.25">
      <c r="A22" s="201"/>
      <c r="B22" s="201"/>
      <c r="C22" s="203"/>
      <c r="D22" s="201"/>
      <c r="E22" s="211" t="s">
        <v>726</v>
      </c>
      <c r="F22" s="196" t="s">
        <v>854</v>
      </c>
      <c r="G22" s="211" t="s">
        <v>811</v>
      </c>
    </row>
    <row r="23" spans="1:7" ht="31.5">
      <c r="A23" s="216" t="s">
        <v>695</v>
      </c>
      <c r="B23" s="200" t="s">
        <v>691</v>
      </c>
      <c r="C23" s="199">
        <v>0.8</v>
      </c>
      <c r="D23" s="201"/>
      <c r="E23" s="208" t="s">
        <v>647</v>
      </c>
      <c r="F23" s="199">
        <v>1</v>
      </c>
      <c r="G23" s="200"/>
    </row>
    <row r="24" spans="1:7">
      <c r="A24" s="200"/>
      <c r="B24" s="200" t="s">
        <v>694</v>
      </c>
      <c r="C24" s="199">
        <v>1</v>
      </c>
      <c r="D24" s="201"/>
      <c r="E24" s="193" t="s">
        <v>732</v>
      </c>
      <c r="F24" s="199">
        <v>1</v>
      </c>
      <c r="G24" s="200"/>
    </row>
    <row r="25" spans="1:7" ht="30">
      <c r="A25" s="201"/>
      <c r="B25" s="201"/>
      <c r="C25" s="203"/>
      <c r="D25" s="201"/>
      <c r="E25" s="193" t="s">
        <v>733</v>
      </c>
      <c r="F25" s="199">
        <v>1</v>
      </c>
      <c r="G25" s="200"/>
    </row>
    <row r="26" spans="1:7" ht="15.75">
      <c r="A26" s="197" t="s">
        <v>216</v>
      </c>
      <c r="B26" s="200" t="s">
        <v>685</v>
      </c>
      <c r="C26" s="199">
        <v>1</v>
      </c>
      <c r="D26" s="201"/>
      <c r="E26" s="193" t="s">
        <v>734</v>
      </c>
      <c r="F26" s="199">
        <v>1</v>
      </c>
      <c r="G26" s="200"/>
    </row>
    <row r="27" spans="1:7">
      <c r="A27" s="200"/>
      <c r="B27" s="200" t="s">
        <v>691</v>
      </c>
      <c r="C27" s="199">
        <v>1</v>
      </c>
      <c r="D27" s="201"/>
      <c r="E27" s="198" t="s">
        <v>735</v>
      </c>
      <c r="F27" s="199">
        <v>1</v>
      </c>
      <c r="G27" s="200"/>
    </row>
    <row r="28" spans="1:7" ht="8.25" customHeight="1">
      <c r="A28" s="201"/>
      <c r="B28" s="201"/>
      <c r="C28" s="203"/>
      <c r="D28" s="201"/>
      <c r="E28" s="201"/>
      <c r="F28" s="201"/>
      <c r="G28" s="200"/>
    </row>
    <row r="29" spans="1:7" ht="15.75">
      <c r="A29" s="212" t="s">
        <v>696</v>
      </c>
      <c r="B29" s="213" t="s">
        <v>685</v>
      </c>
      <c r="C29" s="214">
        <v>1</v>
      </c>
    </row>
    <row r="30" spans="1:7" ht="9" customHeight="1">
      <c r="A30" s="201"/>
      <c r="B30" s="201"/>
      <c r="C30" s="203"/>
    </row>
    <row r="31" spans="1:7" ht="15.75">
      <c r="A31" s="197" t="s">
        <v>699</v>
      </c>
      <c r="B31" s="200" t="s">
        <v>685</v>
      </c>
      <c r="C31" s="199">
        <v>0.88</v>
      </c>
    </row>
    <row r="32" spans="1:7" ht="10.5" customHeight="1">
      <c r="A32" s="201"/>
      <c r="B32" s="201"/>
      <c r="C32" s="201"/>
    </row>
    <row r="33" spans="1:3" ht="15.75">
      <c r="A33" s="197" t="s">
        <v>419</v>
      </c>
      <c r="B33" s="200" t="s">
        <v>701</v>
      </c>
      <c r="C33" s="199"/>
    </row>
    <row r="34" spans="1:3">
      <c r="A34" s="200"/>
      <c r="B34" s="200" t="s">
        <v>702</v>
      </c>
      <c r="C34" s="199">
        <v>0.97</v>
      </c>
    </row>
    <row r="35" spans="1:3" ht="9.75" customHeight="1">
      <c r="A35" s="201"/>
      <c r="B35" s="201"/>
      <c r="C35" s="201"/>
    </row>
    <row r="36" spans="1:3" ht="15.75">
      <c r="A36" s="197" t="s">
        <v>703</v>
      </c>
      <c r="B36" s="200" t="s">
        <v>706</v>
      </c>
      <c r="C36" s="199">
        <v>1</v>
      </c>
    </row>
    <row r="37" spans="1:3">
      <c r="A37" s="200"/>
      <c r="B37" s="200" t="s">
        <v>693</v>
      </c>
      <c r="C37" s="199">
        <v>1</v>
      </c>
    </row>
    <row r="38" spans="1:3" ht="12.75" customHeight="1">
      <c r="A38" s="201"/>
      <c r="B38" s="201"/>
      <c r="C38" s="201"/>
    </row>
    <row r="39" spans="1:3" ht="15.75">
      <c r="A39" s="197" t="s">
        <v>172</v>
      </c>
      <c r="B39" s="200" t="s">
        <v>685</v>
      </c>
      <c r="C39" s="199">
        <v>1</v>
      </c>
    </row>
    <row r="40" spans="1:3">
      <c r="A40" s="200"/>
      <c r="B40" s="200" t="s">
        <v>688</v>
      </c>
      <c r="C40" s="199">
        <v>1</v>
      </c>
    </row>
    <row r="41" spans="1:3">
      <c r="A41" s="200"/>
      <c r="B41" s="200" t="s">
        <v>708</v>
      </c>
      <c r="C41" s="199">
        <v>1</v>
      </c>
    </row>
    <row r="42" spans="1:3">
      <c r="A42" s="200"/>
      <c r="B42" s="200" t="s">
        <v>694</v>
      </c>
      <c r="C42" s="199">
        <v>1</v>
      </c>
    </row>
    <row r="43" spans="1:3" ht="10.5" customHeight="1">
      <c r="A43" s="201"/>
      <c r="B43" s="201"/>
      <c r="C43" s="201"/>
    </row>
    <row r="44" spans="1:3" ht="28.5" customHeight="1">
      <c r="A44" s="204" t="s">
        <v>709</v>
      </c>
      <c r="B44" s="215" t="s">
        <v>711</v>
      </c>
      <c r="C44" s="206">
        <v>1</v>
      </c>
    </row>
    <row r="45" spans="1:3">
      <c r="A45" s="205"/>
      <c r="B45" s="205" t="s">
        <v>683</v>
      </c>
      <c r="C45" s="206">
        <v>1</v>
      </c>
    </row>
    <row r="46" spans="1:3" ht="10.5" customHeight="1">
      <c r="A46" s="201"/>
      <c r="B46" s="201"/>
      <c r="C46" s="201"/>
    </row>
    <row r="47" spans="1:3" ht="15.75">
      <c r="A47" s="197" t="s">
        <v>489</v>
      </c>
      <c r="B47" s="200" t="s">
        <v>688</v>
      </c>
      <c r="C47" s="199">
        <v>1</v>
      </c>
    </row>
    <row r="48" spans="1:3" ht="30">
      <c r="A48" s="200"/>
      <c r="B48" s="198" t="s">
        <v>711</v>
      </c>
      <c r="C48" s="199">
        <v>1</v>
      </c>
    </row>
    <row r="49" spans="1:3" ht="9.75" customHeight="1">
      <c r="A49" s="201"/>
      <c r="B49" s="201"/>
      <c r="C49" s="201"/>
    </row>
    <row r="50" spans="1:3" ht="15.75">
      <c r="A50" s="197" t="s">
        <v>704</v>
      </c>
      <c r="B50" s="200" t="s">
        <v>708</v>
      </c>
      <c r="C50" s="199">
        <v>1</v>
      </c>
    </row>
    <row r="51" spans="1:3">
      <c r="A51" s="200"/>
      <c r="B51" s="200" t="s">
        <v>694</v>
      </c>
      <c r="C51" s="199">
        <v>0.98</v>
      </c>
    </row>
    <row r="52" spans="1:3">
      <c r="A52" s="200"/>
      <c r="B52" s="200" t="s">
        <v>684</v>
      </c>
      <c r="C52" s="199">
        <v>1</v>
      </c>
    </row>
    <row r="53" spans="1:3" ht="10.5" customHeight="1">
      <c r="A53" s="201"/>
      <c r="B53" s="201"/>
      <c r="C53" s="201"/>
    </row>
    <row r="54" spans="1:3" ht="15.75">
      <c r="A54" s="216" t="s">
        <v>837</v>
      </c>
      <c r="B54" s="200" t="s">
        <v>708</v>
      </c>
      <c r="C54" s="199">
        <v>1</v>
      </c>
    </row>
    <row r="55" spans="1:3">
      <c r="A55" s="200"/>
      <c r="B55" s="200" t="s">
        <v>694</v>
      </c>
      <c r="C55" s="199">
        <v>0.98</v>
      </c>
    </row>
    <row r="56" spans="1:3">
      <c r="A56" s="200"/>
      <c r="B56" s="200"/>
      <c r="C56" s="200"/>
    </row>
    <row r="57" spans="1:3" ht="10.5" customHeight="1">
      <c r="A57" s="201"/>
      <c r="B57" s="201"/>
      <c r="C57" s="201"/>
    </row>
    <row r="58" spans="1:3" ht="15.75">
      <c r="A58" s="197" t="s">
        <v>705</v>
      </c>
      <c r="B58" s="200" t="s">
        <v>708</v>
      </c>
      <c r="C58" s="199">
        <v>1</v>
      </c>
    </row>
    <row r="59" spans="1:3">
      <c r="A59" s="200"/>
      <c r="B59" s="200" t="s">
        <v>694</v>
      </c>
      <c r="C59" s="199">
        <v>1</v>
      </c>
    </row>
    <row r="60" spans="1:3" ht="30">
      <c r="A60" s="200"/>
      <c r="B60" s="198" t="s">
        <v>711</v>
      </c>
      <c r="C60" s="199">
        <v>0.4</v>
      </c>
    </row>
    <row r="62" spans="1:3" ht="15.75">
      <c r="A62" s="210" t="s">
        <v>737</v>
      </c>
    </row>
    <row r="63" spans="1:3" ht="15.75">
      <c r="A63" s="310" t="s">
        <v>736</v>
      </c>
    </row>
    <row r="64" spans="1:3" ht="15.75">
      <c r="A64" s="210" t="s">
        <v>855</v>
      </c>
    </row>
    <row r="66" spans="1:1" ht="15.75">
      <c r="A66" s="210" t="s">
        <v>738</v>
      </c>
    </row>
    <row r="70" spans="1:1" ht="15.75">
      <c r="A70" s="317" t="s">
        <v>751</v>
      </c>
    </row>
  </sheetData>
  <mergeCells count="3">
    <mergeCell ref="A5:F5"/>
    <mergeCell ref="A6:F6"/>
    <mergeCell ref="A7:F7"/>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Y54"/>
  <sheetViews>
    <sheetView showGridLines="0" topLeftCell="E1" zoomScale="84" zoomScaleNormal="84" workbookViewId="0">
      <selection activeCell="K33" sqref="K33"/>
    </sheetView>
  </sheetViews>
  <sheetFormatPr baseColWidth="10" defaultColWidth="11.42578125" defaultRowHeight="13.5"/>
  <cols>
    <col min="1" max="1" width="3.85546875" style="2" customWidth="1"/>
    <col min="2" max="2" width="5.85546875" style="2" customWidth="1"/>
    <col min="3" max="3" width="31.5703125" style="2" customWidth="1"/>
    <col min="4" max="4" width="39.7109375" style="2" customWidth="1"/>
    <col min="5" max="5" width="70.42578125" style="2" customWidth="1"/>
    <col min="6" max="6" width="51.7109375" style="2" customWidth="1"/>
    <col min="7" max="7" width="8.5703125" style="2" customWidth="1"/>
    <col min="8" max="8" width="9.140625" style="2" customWidth="1"/>
    <col min="9" max="9" width="7.7109375" style="2" customWidth="1"/>
    <col min="10" max="10" width="9.140625" style="2" customWidth="1"/>
    <col min="11" max="11" width="65.28515625" style="2" customWidth="1"/>
    <col min="12" max="12" width="21.42578125" style="2" customWidth="1"/>
    <col min="13" max="13" width="22.85546875" style="2" customWidth="1"/>
    <col min="14" max="17" width="22" style="2" customWidth="1"/>
    <col min="18" max="18" width="24" style="2" customWidth="1"/>
    <col min="19" max="19" width="20.85546875" style="2" customWidth="1"/>
    <col min="20" max="21" width="29.140625" style="2" customWidth="1"/>
    <col min="22" max="16384" width="11.42578125" style="2"/>
  </cols>
  <sheetData>
    <row r="3" spans="2:25" ht="14.25" thickBot="1">
      <c r="K3" s="60"/>
      <c r="L3" s="60"/>
      <c r="M3" s="60"/>
      <c r="N3" s="60"/>
      <c r="O3" s="60"/>
      <c r="P3" s="60"/>
      <c r="Q3" s="60"/>
      <c r="R3" s="60"/>
      <c r="S3" s="60"/>
      <c r="T3" s="60"/>
    </row>
    <row r="4" spans="2:25" ht="32.25" customHeight="1" thickBot="1">
      <c r="B4" s="865"/>
      <c r="C4" s="866"/>
      <c r="D4" s="866"/>
      <c r="E4" s="866"/>
      <c r="F4" s="867"/>
      <c r="G4" s="874" t="s">
        <v>18</v>
      </c>
      <c r="H4" s="875"/>
      <c r="I4" s="875"/>
      <c r="J4" s="875"/>
      <c r="K4" s="875"/>
      <c r="L4" s="875"/>
      <c r="M4" s="875"/>
      <c r="N4" s="876"/>
      <c r="O4" s="849" t="s">
        <v>19</v>
      </c>
      <c r="P4" s="850"/>
      <c r="Q4" s="850"/>
      <c r="R4" s="850"/>
      <c r="S4" s="850"/>
      <c r="T4" s="850"/>
      <c r="U4" s="851"/>
    </row>
    <row r="5" spans="2:25" ht="33" customHeight="1" thickBot="1">
      <c r="B5" s="868"/>
      <c r="C5" s="869"/>
      <c r="D5" s="869"/>
      <c r="E5" s="869"/>
      <c r="F5" s="870"/>
      <c r="G5" s="852" t="s">
        <v>17</v>
      </c>
      <c r="H5" s="853"/>
      <c r="I5" s="853"/>
      <c r="J5" s="853"/>
      <c r="K5" s="853"/>
      <c r="L5" s="853"/>
      <c r="M5" s="853"/>
      <c r="N5" s="854"/>
      <c r="O5" s="858" t="s">
        <v>24</v>
      </c>
      <c r="P5" s="859"/>
      <c r="Q5" s="859"/>
      <c r="R5" s="859"/>
      <c r="S5" s="859"/>
      <c r="T5" s="859"/>
      <c r="U5" s="860"/>
    </row>
    <row r="6" spans="2:25" ht="31.5" customHeight="1" thickBot="1">
      <c r="B6" s="871"/>
      <c r="C6" s="872"/>
      <c r="D6" s="872"/>
      <c r="E6" s="872"/>
      <c r="F6" s="873"/>
      <c r="G6" s="855"/>
      <c r="H6" s="856"/>
      <c r="I6" s="856"/>
      <c r="J6" s="856"/>
      <c r="K6" s="856"/>
      <c r="L6" s="856"/>
      <c r="M6" s="856"/>
      <c r="N6" s="857"/>
      <c r="O6" s="861" t="s">
        <v>8</v>
      </c>
      <c r="P6" s="862"/>
      <c r="Q6" s="862"/>
      <c r="R6" s="862"/>
      <c r="S6" s="862"/>
      <c r="T6" s="862"/>
      <c r="U6" s="863"/>
    </row>
    <row r="7" spans="2:25" ht="18" customHeight="1">
      <c r="K7" s="3"/>
      <c r="L7" s="3"/>
      <c r="M7" s="4"/>
      <c r="N7" s="4"/>
      <c r="O7" s="4"/>
      <c r="P7" s="4"/>
      <c r="Q7" s="4"/>
      <c r="R7" s="4"/>
      <c r="S7" s="4"/>
      <c r="T7" s="4"/>
      <c r="U7" s="4"/>
    </row>
    <row r="8" spans="2:25" ht="21.95" customHeight="1">
      <c r="B8" s="815" t="s">
        <v>10</v>
      </c>
      <c r="C8" s="815"/>
      <c r="D8" s="815"/>
      <c r="E8" s="815"/>
      <c r="F8" s="815"/>
      <c r="G8" s="864" t="s">
        <v>83</v>
      </c>
      <c r="H8" s="817"/>
      <c r="I8" s="817"/>
      <c r="J8" s="817"/>
      <c r="K8" s="817"/>
      <c r="L8" s="817"/>
      <c r="M8" s="817"/>
      <c r="N8" s="818"/>
      <c r="O8" s="4"/>
      <c r="P8" s="4"/>
      <c r="Q8" s="4"/>
      <c r="R8" s="4"/>
      <c r="S8" s="4"/>
      <c r="T8" s="4"/>
      <c r="U8" s="4"/>
    </row>
    <row r="9" spans="2:25" ht="21.95" customHeight="1">
      <c r="B9" s="815" t="s">
        <v>26</v>
      </c>
      <c r="C9" s="815"/>
      <c r="D9" s="815"/>
      <c r="E9" s="815"/>
      <c r="F9" s="815"/>
      <c r="G9" s="864">
        <v>2021</v>
      </c>
      <c r="H9" s="817"/>
      <c r="I9" s="817"/>
      <c r="J9" s="817"/>
      <c r="K9" s="817"/>
      <c r="L9" s="817"/>
      <c r="M9" s="817"/>
      <c r="N9" s="818"/>
      <c r="O9" s="4"/>
      <c r="P9" s="4"/>
      <c r="Q9" s="4"/>
      <c r="R9" s="4"/>
      <c r="S9" s="4"/>
      <c r="T9" s="4"/>
      <c r="U9" s="4"/>
    </row>
    <row r="10" spans="2:25" ht="21.95" customHeight="1">
      <c r="B10" s="815" t="s">
        <v>6</v>
      </c>
      <c r="C10" s="815"/>
      <c r="D10" s="815"/>
      <c r="E10" s="815"/>
      <c r="F10" s="815"/>
      <c r="G10" s="816">
        <v>44197</v>
      </c>
      <c r="H10" s="817"/>
      <c r="I10" s="817"/>
      <c r="J10" s="817"/>
      <c r="K10" s="817"/>
      <c r="L10" s="817"/>
      <c r="M10" s="817"/>
      <c r="N10" s="818"/>
      <c r="O10" s="4"/>
      <c r="P10" s="4"/>
      <c r="Q10" s="4"/>
      <c r="R10" s="4"/>
      <c r="S10" s="4"/>
      <c r="T10" s="4"/>
      <c r="U10" s="4"/>
    </row>
    <row r="11" spans="2:25" ht="21.95" customHeight="1">
      <c r="B11" s="815" t="s">
        <v>7</v>
      </c>
      <c r="C11" s="815"/>
      <c r="D11" s="815"/>
      <c r="E11" s="815"/>
      <c r="F11" s="815"/>
      <c r="G11" s="816">
        <v>44206</v>
      </c>
      <c r="H11" s="817"/>
      <c r="I11" s="817"/>
      <c r="J11" s="817"/>
      <c r="K11" s="817"/>
      <c r="L11" s="817"/>
      <c r="M11" s="817"/>
      <c r="N11" s="818"/>
      <c r="O11" s="4"/>
      <c r="P11" s="4"/>
      <c r="Q11" s="4"/>
      <c r="R11" s="4"/>
      <c r="S11" s="4"/>
      <c r="T11" s="4"/>
      <c r="U11" s="4"/>
    </row>
    <row r="12" spans="2:25" ht="10.5" customHeight="1" thickBot="1">
      <c r="B12" s="5"/>
      <c r="C12" s="5"/>
      <c r="D12" s="5"/>
      <c r="E12" s="5"/>
      <c r="F12" s="5"/>
      <c r="G12" s="5"/>
      <c r="H12" s="5"/>
      <c r="I12" s="5"/>
      <c r="J12" s="5"/>
      <c r="K12" s="6"/>
      <c r="L12" s="6"/>
      <c r="M12" s="6"/>
      <c r="N12" s="6"/>
      <c r="O12" s="4"/>
      <c r="P12" s="4"/>
      <c r="Q12" s="4"/>
      <c r="R12" s="4"/>
      <c r="S12" s="4"/>
      <c r="T12" s="4"/>
      <c r="U12" s="4"/>
    </row>
    <row r="13" spans="2:25" ht="47.25" customHeight="1" thickBot="1">
      <c r="B13" s="819" t="s">
        <v>9</v>
      </c>
      <c r="C13" s="820"/>
      <c r="D13" s="820"/>
      <c r="E13" s="820"/>
      <c r="F13" s="820"/>
      <c r="G13" s="820"/>
      <c r="H13" s="820"/>
      <c r="I13" s="820"/>
      <c r="J13" s="820"/>
      <c r="K13" s="820"/>
      <c r="L13" s="820"/>
      <c r="M13" s="820"/>
      <c r="N13" s="820"/>
      <c r="O13" s="820"/>
      <c r="P13" s="820"/>
      <c r="Q13" s="820"/>
      <c r="R13" s="820"/>
      <c r="S13" s="820"/>
      <c r="T13" s="820"/>
      <c r="U13" s="821"/>
    </row>
    <row r="14" spans="2:25" ht="21" customHeight="1" thickBot="1">
      <c r="B14" s="7"/>
      <c r="C14" s="8"/>
      <c r="D14" s="8"/>
      <c r="E14" s="8"/>
      <c r="F14" s="8"/>
      <c r="G14" s="8"/>
      <c r="H14" s="8"/>
      <c r="I14" s="8"/>
      <c r="J14" s="8"/>
      <c r="K14" s="8"/>
      <c r="L14" s="8"/>
      <c r="M14" s="8"/>
      <c r="N14" s="8"/>
      <c r="O14" s="8"/>
      <c r="P14" s="8"/>
      <c r="Q14" s="8"/>
      <c r="R14" s="8"/>
      <c r="S14" s="8"/>
      <c r="T14" s="8"/>
      <c r="U14" s="9"/>
    </row>
    <row r="15" spans="2:25" ht="27" customHeight="1" thickBot="1">
      <c r="B15" s="822" t="s">
        <v>16</v>
      </c>
      <c r="C15" s="823"/>
      <c r="D15" s="823"/>
      <c r="E15" s="823"/>
      <c r="F15" s="823"/>
      <c r="G15" s="823"/>
      <c r="H15" s="823"/>
      <c r="I15" s="823"/>
      <c r="J15" s="823"/>
      <c r="K15" s="823"/>
      <c r="L15" s="823"/>
      <c r="M15" s="824"/>
      <c r="N15" s="825" t="s">
        <v>1</v>
      </c>
      <c r="O15" s="825"/>
      <c r="P15" s="825"/>
      <c r="Q15" s="825"/>
      <c r="R15" s="825"/>
      <c r="S15" s="825"/>
      <c r="T15" s="825"/>
      <c r="U15" s="826"/>
    </row>
    <row r="16" spans="2:25" ht="91.5" customHeight="1" thickBot="1">
      <c r="B16" s="842" t="s">
        <v>28</v>
      </c>
      <c r="C16" s="809" t="s">
        <v>554</v>
      </c>
      <c r="D16" s="809" t="s">
        <v>555</v>
      </c>
      <c r="E16" s="842" t="s">
        <v>27</v>
      </c>
      <c r="F16" s="844" t="s">
        <v>20</v>
      </c>
      <c r="G16" s="846" t="s">
        <v>11</v>
      </c>
      <c r="H16" s="847"/>
      <c r="I16" s="847"/>
      <c r="J16" s="848"/>
      <c r="K16" s="838" t="s">
        <v>21</v>
      </c>
      <c r="L16" s="838" t="s">
        <v>22</v>
      </c>
      <c r="M16" s="838" t="s">
        <v>2</v>
      </c>
      <c r="N16" s="840" t="s">
        <v>23</v>
      </c>
      <c r="O16" s="829" t="s">
        <v>3</v>
      </c>
      <c r="P16" s="830"/>
      <c r="Q16" s="831"/>
      <c r="R16" s="832" t="s">
        <v>4</v>
      </c>
      <c r="S16" s="834" t="s">
        <v>5</v>
      </c>
      <c r="T16" s="11" t="s">
        <v>30</v>
      </c>
      <c r="U16" s="836" t="s">
        <v>0</v>
      </c>
      <c r="W16" s="827" t="s">
        <v>33</v>
      </c>
      <c r="X16" s="827"/>
      <c r="Y16" s="827"/>
    </row>
    <row r="17" spans="2:25" ht="33" customHeight="1" thickBot="1">
      <c r="B17" s="843"/>
      <c r="C17" s="810"/>
      <c r="D17" s="810"/>
      <c r="E17" s="843"/>
      <c r="F17" s="845"/>
      <c r="G17" s="12" t="s">
        <v>12</v>
      </c>
      <c r="H17" s="12" t="s">
        <v>13</v>
      </c>
      <c r="I17" s="12" t="s">
        <v>14</v>
      </c>
      <c r="J17" s="12" t="s">
        <v>15</v>
      </c>
      <c r="K17" s="839"/>
      <c r="L17" s="839"/>
      <c r="M17" s="839"/>
      <c r="N17" s="841"/>
      <c r="O17" s="13" t="s">
        <v>31</v>
      </c>
      <c r="P17" s="14" t="s">
        <v>29</v>
      </c>
      <c r="Q17" s="15" t="s">
        <v>32</v>
      </c>
      <c r="R17" s="833"/>
      <c r="S17" s="835"/>
      <c r="T17" s="16"/>
      <c r="U17" s="837"/>
      <c r="W17" s="77">
        <v>0.75</v>
      </c>
      <c r="X17" s="77">
        <v>0.88</v>
      </c>
      <c r="Y17" s="77">
        <v>0.95</v>
      </c>
    </row>
    <row r="18" spans="2:25" ht="14.25" thickBot="1">
      <c r="M18" s="17"/>
      <c r="O18" s="18"/>
      <c r="P18" s="18"/>
      <c r="Q18" s="18"/>
    </row>
    <row r="19" spans="2:25" ht="40.5">
      <c r="B19" s="828">
        <v>1</v>
      </c>
      <c r="C19" s="814" t="s">
        <v>566</v>
      </c>
      <c r="D19" s="814" t="s">
        <v>685</v>
      </c>
      <c r="E19" s="814" t="s">
        <v>84</v>
      </c>
      <c r="F19" s="19" t="s">
        <v>99</v>
      </c>
      <c r="G19" s="630">
        <v>1</v>
      </c>
      <c r="H19" s="133"/>
      <c r="I19" s="23"/>
      <c r="J19" s="629"/>
      <c r="K19" s="492" t="s">
        <v>100</v>
      </c>
      <c r="L19" s="78">
        <v>0</v>
      </c>
      <c r="M19" s="23"/>
      <c r="N19" s="629">
        <v>1</v>
      </c>
      <c r="O19" s="94">
        <f t="shared" ref="O19:O28" si="0">IF(N19&lt;1,N19-AVERAGE(G19:J19),N19-(SUM(G19:J19)))</f>
        <v>0</v>
      </c>
      <c r="P19" s="511">
        <f>G19/N19</f>
        <v>1</v>
      </c>
      <c r="Q19" s="510" t="str">
        <f t="shared" ref="Q19:Q32" si="1">IF(P19&lt;=W$17,"T",IF(P19&lt;$Y$17,"R",IF(P19&gt;=$Y$17,"P")))</f>
        <v>P</v>
      </c>
      <c r="R19" s="133" t="s">
        <v>798</v>
      </c>
      <c r="S19" s="133" t="s">
        <v>798</v>
      </c>
      <c r="T19" s="79"/>
      <c r="U19" s="80"/>
    </row>
    <row r="20" spans="2:25" ht="36" customHeight="1">
      <c r="B20" s="812"/>
      <c r="C20" s="811"/>
      <c r="D20" s="811"/>
      <c r="E20" s="811"/>
      <c r="F20" s="512" t="s">
        <v>96</v>
      </c>
      <c r="G20" s="311">
        <v>0.8</v>
      </c>
      <c r="H20" s="631">
        <v>1</v>
      </c>
      <c r="I20" s="35"/>
      <c r="J20" s="794"/>
      <c r="K20" s="512" t="s">
        <v>101</v>
      </c>
      <c r="L20" s="82">
        <v>0</v>
      </c>
      <c r="M20" s="35"/>
      <c r="N20" s="507">
        <v>1</v>
      </c>
      <c r="O20" s="499">
        <v>0</v>
      </c>
      <c r="P20" s="504">
        <f>H20/N20</f>
        <v>1</v>
      </c>
      <c r="Q20" s="500" t="str">
        <f>IF(P20&lt;=W$17,"T",IF(P20&lt;$Y$17,"R",IF(P20&gt;=$Y$17,"P")))</f>
        <v>P</v>
      </c>
      <c r="R20" s="503" t="s">
        <v>798</v>
      </c>
      <c r="S20" s="503" t="s">
        <v>798</v>
      </c>
      <c r="T20" s="40"/>
      <c r="U20" s="39"/>
    </row>
    <row r="21" spans="2:25" ht="27">
      <c r="B21" s="812"/>
      <c r="C21" s="811"/>
      <c r="D21" s="811"/>
      <c r="E21" s="811"/>
      <c r="F21" s="512" t="s">
        <v>97</v>
      </c>
      <c r="G21" s="505">
        <v>0</v>
      </c>
      <c r="H21" s="507">
        <v>1</v>
      </c>
      <c r="I21" s="35"/>
      <c r="J21" s="35"/>
      <c r="K21" s="512" t="s">
        <v>809</v>
      </c>
      <c r="L21" s="82">
        <v>27250</v>
      </c>
      <c r="M21" s="35">
        <v>5900</v>
      </c>
      <c r="N21" s="505">
        <v>1</v>
      </c>
      <c r="O21" s="499">
        <f t="shared" si="0"/>
        <v>0</v>
      </c>
      <c r="P21" s="504">
        <f t="shared" ref="P21" si="2">IF(N21&lt;1,(AVERAGE(G21:J21)/N21),SUM(G21:J21)/N21)</f>
        <v>1</v>
      </c>
      <c r="Q21" s="500" t="str">
        <f t="shared" si="1"/>
        <v>P</v>
      </c>
      <c r="R21" s="35"/>
      <c r="S21" s="503" t="s">
        <v>798</v>
      </c>
      <c r="T21" s="40"/>
      <c r="U21" s="39"/>
    </row>
    <row r="22" spans="2:25" ht="27">
      <c r="B22" s="812"/>
      <c r="C22" s="811"/>
      <c r="D22" s="811"/>
      <c r="E22" s="811"/>
      <c r="F22" s="512" t="s">
        <v>98</v>
      </c>
      <c r="G22" s="505">
        <v>0.15</v>
      </c>
      <c r="H22" s="631">
        <v>1</v>
      </c>
      <c r="I22" s="35"/>
      <c r="J22" s="35"/>
      <c r="K22" s="512" t="s">
        <v>102</v>
      </c>
      <c r="L22" s="82">
        <v>0</v>
      </c>
      <c r="M22" s="35"/>
      <c r="N22" s="507">
        <v>1</v>
      </c>
      <c r="O22" s="499">
        <f t="shared" si="0"/>
        <v>-0.14999999999999991</v>
      </c>
      <c r="P22" s="504">
        <f>H22/N22</f>
        <v>1</v>
      </c>
      <c r="Q22" s="500" t="str">
        <f t="shared" si="1"/>
        <v>P</v>
      </c>
      <c r="R22" s="516" t="s">
        <v>798</v>
      </c>
      <c r="S22" s="516" t="s">
        <v>798</v>
      </c>
      <c r="T22" s="40"/>
      <c r="U22" s="39"/>
    </row>
    <row r="23" spans="2:25" ht="54">
      <c r="B23" s="812">
        <v>2</v>
      </c>
      <c r="C23" s="811"/>
      <c r="D23" s="811"/>
      <c r="E23" s="811" t="s">
        <v>86</v>
      </c>
      <c r="F23" s="493" t="s">
        <v>85</v>
      </c>
      <c r="G23" s="507">
        <v>0.8</v>
      </c>
      <c r="H23" s="631">
        <v>1</v>
      </c>
      <c r="I23" s="631">
        <v>1</v>
      </c>
      <c r="J23" s="73"/>
      <c r="K23" s="512" t="s">
        <v>103</v>
      </c>
      <c r="L23" s="508">
        <v>0</v>
      </c>
      <c r="M23" s="35"/>
      <c r="N23" s="507">
        <v>1</v>
      </c>
      <c r="O23" s="499">
        <f t="shared" si="0"/>
        <v>-1.7999999999999998</v>
      </c>
      <c r="P23" s="504">
        <v>1</v>
      </c>
      <c r="Q23" s="500" t="str">
        <f t="shared" si="1"/>
        <v>P</v>
      </c>
      <c r="R23" s="516" t="s">
        <v>798</v>
      </c>
      <c r="S23" s="516" t="s">
        <v>798</v>
      </c>
      <c r="T23" s="40"/>
      <c r="U23" s="39"/>
    </row>
    <row r="24" spans="2:25" ht="27">
      <c r="B24" s="812"/>
      <c r="C24" s="811"/>
      <c r="D24" s="811"/>
      <c r="E24" s="811"/>
      <c r="F24" s="493" t="s">
        <v>106</v>
      </c>
      <c r="G24" s="505">
        <v>0.8</v>
      </c>
      <c r="H24" s="631">
        <v>0.9</v>
      </c>
      <c r="I24" s="631">
        <v>1</v>
      </c>
      <c r="J24" s="795"/>
      <c r="K24" s="512" t="s">
        <v>104</v>
      </c>
      <c r="L24" s="508">
        <v>0</v>
      </c>
      <c r="M24" s="35"/>
      <c r="N24" s="507">
        <v>1</v>
      </c>
      <c r="O24" s="499">
        <f t="shared" si="0"/>
        <v>-1.7000000000000002</v>
      </c>
      <c r="P24" s="504">
        <v>1</v>
      </c>
      <c r="Q24" s="500" t="str">
        <f t="shared" si="1"/>
        <v>P</v>
      </c>
      <c r="R24" s="516" t="s">
        <v>798</v>
      </c>
      <c r="S24" s="516" t="s">
        <v>798</v>
      </c>
      <c r="T24" s="40"/>
      <c r="U24" s="39"/>
    </row>
    <row r="25" spans="2:25" ht="40.5">
      <c r="B25" s="812"/>
      <c r="C25" s="811"/>
      <c r="D25" s="811"/>
      <c r="E25" s="811"/>
      <c r="F25" s="493" t="s">
        <v>105</v>
      </c>
      <c r="G25" s="505">
        <v>0</v>
      </c>
      <c r="H25" s="631">
        <v>1</v>
      </c>
      <c r="I25" s="631">
        <v>1</v>
      </c>
      <c r="J25" s="795"/>
      <c r="K25" s="512" t="s">
        <v>810</v>
      </c>
      <c r="L25" s="508">
        <v>0</v>
      </c>
      <c r="M25" s="35"/>
      <c r="N25" s="507">
        <v>1</v>
      </c>
      <c r="O25" s="499">
        <f t="shared" si="0"/>
        <v>-1</v>
      </c>
      <c r="P25" s="504">
        <v>1</v>
      </c>
      <c r="Q25" s="500" t="str">
        <f t="shared" si="1"/>
        <v>P</v>
      </c>
      <c r="R25" s="516" t="s">
        <v>798</v>
      </c>
      <c r="S25" s="516" t="s">
        <v>798</v>
      </c>
      <c r="T25" s="40"/>
      <c r="U25" s="39"/>
    </row>
    <row r="26" spans="2:25" ht="27">
      <c r="B26" s="812">
        <v>3</v>
      </c>
      <c r="C26" s="811"/>
      <c r="D26" s="811"/>
      <c r="E26" s="811" t="s">
        <v>805</v>
      </c>
      <c r="F26" s="493" t="s">
        <v>88</v>
      </c>
      <c r="G26" s="507">
        <v>1</v>
      </c>
      <c r="H26" s="631">
        <v>1</v>
      </c>
      <c r="I26" s="631">
        <v>1</v>
      </c>
      <c r="J26" s="794">
        <v>1</v>
      </c>
      <c r="K26" s="490" t="s">
        <v>108</v>
      </c>
      <c r="L26" s="508">
        <v>0</v>
      </c>
      <c r="M26" s="35"/>
      <c r="N26" s="507">
        <v>1</v>
      </c>
      <c r="O26" s="499">
        <v>0</v>
      </c>
      <c r="P26" s="504">
        <v>1</v>
      </c>
      <c r="Q26" s="500" t="str">
        <f t="shared" si="1"/>
        <v>P</v>
      </c>
      <c r="R26" s="516" t="s">
        <v>798</v>
      </c>
      <c r="S26" s="516" t="s">
        <v>798</v>
      </c>
      <c r="T26" s="40"/>
      <c r="U26" s="39"/>
    </row>
    <row r="27" spans="2:25" ht="27">
      <c r="B27" s="812"/>
      <c r="C27" s="811"/>
      <c r="D27" s="811"/>
      <c r="E27" s="811"/>
      <c r="F27" s="493" t="s">
        <v>87</v>
      </c>
      <c r="G27" s="507">
        <v>1</v>
      </c>
      <c r="H27" s="631">
        <v>1</v>
      </c>
      <c r="I27" s="631">
        <v>1</v>
      </c>
      <c r="J27" s="794">
        <v>1</v>
      </c>
      <c r="K27" s="490" t="s">
        <v>107</v>
      </c>
      <c r="L27" s="508">
        <v>0</v>
      </c>
      <c r="M27" s="35"/>
      <c r="N27" s="507">
        <v>1</v>
      </c>
      <c r="O27" s="499">
        <v>0</v>
      </c>
      <c r="P27" s="504">
        <v>1</v>
      </c>
      <c r="Q27" s="500" t="str">
        <f t="shared" si="1"/>
        <v>P</v>
      </c>
      <c r="R27" s="516" t="s">
        <v>798</v>
      </c>
      <c r="S27" s="516" t="s">
        <v>798</v>
      </c>
      <c r="T27" s="40"/>
      <c r="U27" s="39"/>
    </row>
    <row r="28" spans="2:25" ht="27">
      <c r="B28" s="812"/>
      <c r="C28" s="811"/>
      <c r="D28" s="811"/>
      <c r="E28" s="811"/>
      <c r="F28" s="493" t="s">
        <v>89</v>
      </c>
      <c r="G28" s="507">
        <v>0.5</v>
      </c>
      <c r="H28" s="631"/>
      <c r="I28" s="631">
        <v>0.6</v>
      </c>
      <c r="J28" s="794">
        <v>1</v>
      </c>
      <c r="K28" s="490" t="s">
        <v>109</v>
      </c>
      <c r="L28" s="508">
        <v>0</v>
      </c>
      <c r="M28" s="35"/>
      <c r="N28" s="507">
        <v>1</v>
      </c>
      <c r="O28" s="499">
        <f t="shared" si="0"/>
        <v>-1.1000000000000001</v>
      </c>
      <c r="P28" s="504">
        <v>1</v>
      </c>
      <c r="Q28" s="500" t="str">
        <f t="shared" si="1"/>
        <v>P</v>
      </c>
      <c r="R28" s="516" t="s">
        <v>798</v>
      </c>
      <c r="S28" s="516" t="s">
        <v>798</v>
      </c>
      <c r="T28" s="40"/>
      <c r="U28" s="39"/>
    </row>
    <row r="29" spans="2:25" ht="27">
      <c r="B29" s="812"/>
      <c r="C29" s="811"/>
      <c r="D29" s="811"/>
      <c r="E29" s="811"/>
      <c r="F29" s="493" t="s">
        <v>90</v>
      </c>
      <c r="G29" s="507">
        <v>1</v>
      </c>
      <c r="H29" s="631">
        <v>1</v>
      </c>
      <c r="I29" s="631">
        <v>1</v>
      </c>
      <c r="J29" s="794">
        <v>1</v>
      </c>
      <c r="K29" s="490" t="s">
        <v>110</v>
      </c>
      <c r="L29" s="509">
        <v>0</v>
      </c>
      <c r="M29" s="35"/>
      <c r="N29" s="507">
        <v>1</v>
      </c>
      <c r="O29" s="499">
        <v>0</v>
      </c>
      <c r="P29" s="504">
        <v>1</v>
      </c>
      <c r="Q29" s="500" t="str">
        <f t="shared" si="1"/>
        <v>P</v>
      </c>
      <c r="R29" s="516" t="s">
        <v>798</v>
      </c>
      <c r="S29" s="516" t="s">
        <v>798</v>
      </c>
      <c r="T29" s="40"/>
      <c r="U29" s="39"/>
    </row>
    <row r="30" spans="2:25" ht="40.5">
      <c r="B30" s="491">
        <v>4</v>
      </c>
      <c r="C30" s="811"/>
      <c r="D30" s="811"/>
      <c r="E30" s="490" t="s">
        <v>91</v>
      </c>
      <c r="F30" s="493" t="s">
        <v>95</v>
      </c>
      <c r="G30" s="507">
        <v>1</v>
      </c>
      <c r="H30" s="631">
        <v>1</v>
      </c>
      <c r="I30" s="631">
        <v>1</v>
      </c>
      <c r="J30" s="794">
        <v>1</v>
      </c>
      <c r="K30" s="490" t="s">
        <v>111</v>
      </c>
      <c r="L30" s="509">
        <v>0</v>
      </c>
      <c r="M30" s="35"/>
      <c r="N30" s="507">
        <v>1</v>
      </c>
      <c r="O30" s="499">
        <v>0</v>
      </c>
      <c r="P30" s="504">
        <v>1</v>
      </c>
      <c r="Q30" s="500" t="str">
        <f t="shared" si="1"/>
        <v>P</v>
      </c>
      <c r="R30" s="516" t="s">
        <v>798</v>
      </c>
      <c r="S30" s="516" t="s">
        <v>798</v>
      </c>
      <c r="T30" s="40"/>
      <c r="U30" s="39"/>
    </row>
    <row r="31" spans="2:25" ht="27">
      <c r="B31" s="812">
        <v>5</v>
      </c>
      <c r="C31" s="811"/>
      <c r="D31" s="811"/>
      <c r="E31" s="811" t="s">
        <v>92</v>
      </c>
      <c r="F31" s="497" t="s">
        <v>93</v>
      </c>
      <c r="G31" s="507">
        <v>1</v>
      </c>
      <c r="H31" s="311">
        <v>1</v>
      </c>
      <c r="I31" s="311">
        <v>1</v>
      </c>
      <c r="J31" s="468">
        <v>1</v>
      </c>
      <c r="K31" s="497" t="s">
        <v>113</v>
      </c>
      <c r="L31" s="509">
        <v>0</v>
      </c>
      <c r="M31" s="515"/>
      <c r="N31" s="507">
        <v>1</v>
      </c>
      <c r="O31" s="499">
        <v>0</v>
      </c>
      <c r="P31" s="504">
        <v>1</v>
      </c>
      <c r="Q31" s="500" t="str">
        <f t="shared" si="1"/>
        <v>P</v>
      </c>
      <c r="R31" s="516" t="s">
        <v>798</v>
      </c>
      <c r="S31" s="516" t="s">
        <v>798</v>
      </c>
      <c r="T31" s="35"/>
      <c r="U31" s="39"/>
    </row>
    <row r="32" spans="2:25" ht="27">
      <c r="B32" s="812"/>
      <c r="C32" s="811"/>
      <c r="D32" s="811"/>
      <c r="E32" s="811"/>
      <c r="F32" s="497" t="s">
        <v>94</v>
      </c>
      <c r="G32" s="507">
        <v>1</v>
      </c>
      <c r="H32" s="311">
        <v>1</v>
      </c>
      <c r="I32" s="311">
        <v>1</v>
      </c>
      <c r="J32" s="468">
        <v>1</v>
      </c>
      <c r="K32" s="497" t="s">
        <v>112</v>
      </c>
      <c r="L32" s="509">
        <v>0</v>
      </c>
      <c r="M32" s="515"/>
      <c r="N32" s="507">
        <v>1</v>
      </c>
      <c r="O32" s="499">
        <v>0</v>
      </c>
      <c r="P32" s="504">
        <v>1</v>
      </c>
      <c r="Q32" s="500" t="str">
        <f t="shared" si="1"/>
        <v>P</v>
      </c>
      <c r="R32" s="516" t="s">
        <v>798</v>
      </c>
      <c r="S32" s="516" t="s">
        <v>798</v>
      </c>
      <c r="T32" s="515"/>
      <c r="U32" s="89"/>
    </row>
    <row r="33" spans="2:22" ht="121.5">
      <c r="B33" s="812">
        <v>6</v>
      </c>
      <c r="C33" s="811" t="s">
        <v>564</v>
      </c>
      <c r="D33" s="811" t="s">
        <v>686</v>
      </c>
      <c r="E33" s="813" t="s">
        <v>115</v>
      </c>
      <c r="F33" s="490" t="s">
        <v>116</v>
      </c>
      <c r="G33" s="498">
        <v>0.8</v>
      </c>
      <c r="H33" s="479">
        <v>1</v>
      </c>
      <c r="I33" s="109"/>
      <c r="J33" s="793"/>
      <c r="K33" s="490" t="s">
        <v>117</v>
      </c>
      <c r="L33" s="115">
        <v>0</v>
      </c>
      <c r="M33" s="110"/>
      <c r="N33" s="505">
        <v>1</v>
      </c>
      <c r="O33" s="499">
        <v>0</v>
      </c>
      <c r="P33" s="504">
        <v>1</v>
      </c>
      <c r="Q33" s="500" t="str">
        <f>IF(P33&lt;=V$18,"T",IF(P33&lt;$Y$18,"R",IF(P33&gt;=$Y$18,"P")))</f>
        <v>P</v>
      </c>
      <c r="R33" s="516" t="s">
        <v>798</v>
      </c>
      <c r="S33" s="516" t="s">
        <v>798</v>
      </c>
      <c r="T33" s="490" t="s">
        <v>118</v>
      </c>
      <c r="U33" s="501" t="s">
        <v>119</v>
      </c>
    </row>
    <row r="34" spans="2:22" ht="89.25" customHeight="1">
      <c r="B34" s="812"/>
      <c r="C34" s="811"/>
      <c r="D34" s="811"/>
      <c r="E34" s="813"/>
      <c r="F34" s="490" t="s">
        <v>120</v>
      </c>
      <c r="G34" s="632">
        <v>1</v>
      </c>
      <c r="H34" s="502"/>
      <c r="I34" s="85"/>
      <c r="J34" s="792"/>
      <c r="K34" s="490" t="s">
        <v>121</v>
      </c>
      <c r="L34" s="115">
        <v>0</v>
      </c>
      <c r="M34" s="35"/>
      <c r="N34" s="505">
        <v>1</v>
      </c>
      <c r="O34" s="499">
        <f>IF(N34&lt;1,N34-AVERAGE(G34:J34),N34-(SUM(G34:J34)))</f>
        <v>0</v>
      </c>
      <c r="P34" s="504">
        <v>1</v>
      </c>
      <c r="Q34" s="500" t="str">
        <f>IF(P34&lt;=V$18,"T",IF(P34&lt;$Y$18,"R",IF(P34&gt;=$Y$18,"P")))</f>
        <v>P</v>
      </c>
      <c r="R34" s="516" t="s">
        <v>798</v>
      </c>
      <c r="S34" s="516" t="s">
        <v>798</v>
      </c>
      <c r="T34" s="490" t="s">
        <v>122</v>
      </c>
      <c r="U34" s="501" t="s">
        <v>123</v>
      </c>
    </row>
    <row r="35" spans="2:22" ht="51.75" customHeight="1">
      <c r="B35" s="489">
        <v>7</v>
      </c>
      <c r="C35" s="490" t="s">
        <v>566</v>
      </c>
      <c r="D35" s="490" t="s">
        <v>685</v>
      </c>
      <c r="E35" s="490" t="s">
        <v>756</v>
      </c>
      <c r="F35" s="497" t="s">
        <v>757</v>
      </c>
      <c r="G35" s="507"/>
      <c r="H35" s="311">
        <v>1</v>
      </c>
      <c r="I35" s="515"/>
      <c r="J35" s="467"/>
      <c r="K35" s="497" t="s">
        <v>806</v>
      </c>
      <c r="L35" s="509">
        <v>0</v>
      </c>
      <c r="M35" s="454">
        <v>0</v>
      </c>
      <c r="N35" s="507">
        <v>1</v>
      </c>
      <c r="O35" s="499">
        <v>0</v>
      </c>
      <c r="P35" s="504">
        <v>1</v>
      </c>
      <c r="Q35" s="500" t="str">
        <f>IF(P35&lt;=V$18,"T",IF(P35&lt;$Y$18,"R",IF(P35&gt;=$Y$18,"P")))</f>
        <v>P</v>
      </c>
      <c r="R35" s="516" t="s">
        <v>798</v>
      </c>
      <c r="S35" s="516" t="s">
        <v>798</v>
      </c>
      <c r="T35" s="497" t="s">
        <v>807</v>
      </c>
      <c r="U35" s="399" t="s">
        <v>808</v>
      </c>
      <c r="V35" s="60"/>
    </row>
    <row r="36" spans="2:22" ht="27" customHeight="1">
      <c r="B36" s="881">
        <v>8</v>
      </c>
      <c r="C36" s="811" t="s">
        <v>569</v>
      </c>
      <c r="D36" s="811" t="s">
        <v>647</v>
      </c>
      <c r="E36" s="884" t="s">
        <v>793</v>
      </c>
      <c r="F36" s="42" t="s">
        <v>794</v>
      </c>
      <c r="G36" s="517">
        <v>4</v>
      </c>
      <c r="H36" s="516">
        <v>4</v>
      </c>
      <c r="I36" s="515">
        <v>4</v>
      </c>
      <c r="J36" s="467">
        <v>0</v>
      </c>
      <c r="K36" s="886" t="s">
        <v>797</v>
      </c>
      <c r="L36" s="516">
        <v>0</v>
      </c>
      <c r="M36" s="516">
        <v>0</v>
      </c>
      <c r="N36" s="516">
        <v>8</v>
      </c>
      <c r="O36" s="431">
        <f>IF(N36&lt;1,N36-AVERAGE(G36:J36),N36-(SUM(G36:J36)))</f>
        <v>-4</v>
      </c>
      <c r="P36" s="408">
        <f t="shared" ref="P36:P38" si="3">IF(N36&lt;1,(AVERAGE(G36:J36)/N36),SUM(G36:J36)/N36)</f>
        <v>1.5</v>
      </c>
      <c r="Q36" s="500" t="str">
        <f>IF(P36&lt;=W$17,"T",IF(P36&lt;$Y$17,"R",IF(P36&gt;=$Y$17,"P")))</f>
        <v>P</v>
      </c>
      <c r="R36" s="516" t="s">
        <v>798</v>
      </c>
      <c r="S36" s="516" t="s">
        <v>798</v>
      </c>
      <c r="T36" s="877" t="s">
        <v>799</v>
      </c>
      <c r="U36" s="399" t="s">
        <v>800</v>
      </c>
    </row>
    <row r="37" spans="2:22" ht="27" customHeight="1">
      <c r="B37" s="881"/>
      <c r="C37" s="811"/>
      <c r="D37" s="811"/>
      <c r="E37" s="884"/>
      <c r="F37" s="42" t="s">
        <v>795</v>
      </c>
      <c r="G37" s="517">
        <v>4</v>
      </c>
      <c r="H37" s="516">
        <v>4</v>
      </c>
      <c r="I37" s="515">
        <v>4</v>
      </c>
      <c r="J37" s="467">
        <v>0</v>
      </c>
      <c r="K37" s="886"/>
      <c r="L37" s="516">
        <v>0</v>
      </c>
      <c r="M37" s="516">
        <v>0</v>
      </c>
      <c r="N37" s="516">
        <v>8</v>
      </c>
      <c r="O37" s="431">
        <f t="shared" ref="O37" si="4">IF(N37&lt;1,N37-AVERAGE(G37:J37),N37-(SUM(G37:J37)))</f>
        <v>-4</v>
      </c>
      <c r="P37" s="408">
        <f t="shared" si="3"/>
        <v>1.5</v>
      </c>
      <c r="Q37" s="500" t="str">
        <f>IF(P37&lt;=W$17,"T",IF(P37&lt;$Y$17,"R",IF(P37&gt;=$Y$17,"P")))</f>
        <v>P</v>
      </c>
      <c r="R37" s="516" t="s">
        <v>798</v>
      </c>
      <c r="S37" s="516" t="s">
        <v>798</v>
      </c>
      <c r="T37" s="877"/>
      <c r="U37" s="879" t="s">
        <v>801</v>
      </c>
    </row>
    <row r="38" spans="2:22" ht="27.75" thickBot="1">
      <c r="B38" s="882"/>
      <c r="C38" s="883"/>
      <c r="D38" s="883"/>
      <c r="E38" s="885"/>
      <c r="F38" s="48" t="s">
        <v>796</v>
      </c>
      <c r="G38" s="633">
        <v>1</v>
      </c>
      <c r="H38" s="92">
        <v>1</v>
      </c>
      <c r="I38" s="92">
        <v>1</v>
      </c>
      <c r="J38" s="487">
        <v>0</v>
      </c>
      <c r="K38" s="887"/>
      <c r="L38" s="518">
        <v>0</v>
      </c>
      <c r="M38" s="518">
        <v>0</v>
      </c>
      <c r="N38" s="92">
        <v>1</v>
      </c>
      <c r="O38" s="432">
        <v>0</v>
      </c>
      <c r="P38" s="409">
        <f t="shared" si="3"/>
        <v>3</v>
      </c>
      <c r="Q38" s="506" t="str">
        <f>IF(P38&lt;=W$17,"T",IF(P38&lt;$Y$17,"R",IF(P38&gt;=$Y$17,"P")))</f>
        <v>P</v>
      </c>
      <c r="R38" s="518" t="s">
        <v>798</v>
      </c>
      <c r="S38" s="518" t="s">
        <v>798</v>
      </c>
      <c r="T38" s="878"/>
      <c r="U38" s="880"/>
    </row>
    <row r="39" spans="2:22">
      <c r="J39" s="704"/>
      <c r="M39" s="53"/>
    </row>
    <row r="40" spans="2:22">
      <c r="B40" s="54" t="s">
        <v>25</v>
      </c>
      <c r="C40" s="54"/>
      <c r="D40" s="54"/>
      <c r="E40" s="54"/>
    </row>
    <row r="41" spans="2:22">
      <c r="G41" s="410"/>
    </row>
    <row r="42" spans="2:22" ht="18" customHeight="1">
      <c r="B42" s="321"/>
      <c r="C42" s="322"/>
      <c r="D42" s="322"/>
      <c r="E42" s="322"/>
      <c r="F42" s="322"/>
      <c r="H42" s="322"/>
      <c r="I42" s="322"/>
      <c r="J42" s="322"/>
      <c r="K42" s="322"/>
      <c r="L42" s="322"/>
      <c r="M42" s="322"/>
      <c r="N42" s="322"/>
      <c r="O42" s="322"/>
      <c r="P42" s="322"/>
      <c r="Q42" s="322"/>
      <c r="R42" s="322"/>
      <c r="S42" s="322"/>
      <c r="T42" s="322"/>
      <c r="U42" s="323"/>
    </row>
    <row r="43" spans="2:22" ht="18" customHeight="1">
      <c r="B43" s="321"/>
      <c r="C43" s="322"/>
      <c r="D43" s="322"/>
      <c r="E43" s="322"/>
      <c r="F43" s="322"/>
      <c r="G43" s="322"/>
      <c r="H43" s="322"/>
      <c r="I43" s="322"/>
      <c r="J43" s="322"/>
      <c r="K43" s="322"/>
      <c r="L43" s="322"/>
      <c r="M43" s="322"/>
      <c r="N43" s="322"/>
      <c r="O43" s="322"/>
      <c r="P43" s="322"/>
      <c r="Q43" s="322"/>
      <c r="R43" s="322"/>
      <c r="S43" s="322"/>
      <c r="T43" s="322"/>
      <c r="U43" s="323"/>
    </row>
    <row r="44" spans="2:22" ht="18" customHeight="1">
      <c r="B44" s="321"/>
      <c r="C44" s="322"/>
      <c r="D44" s="322"/>
      <c r="E44" s="322"/>
      <c r="F44" s="322"/>
      <c r="G44" s="322"/>
      <c r="H44" s="322"/>
      <c r="I44" s="322"/>
      <c r="J44" s="322"/>
      <c r="K44" s="322"/>
      <c r="L44" s="322"/>
      <c r="M44" s="322"/>
      <c r="N44" s="322"/>
      <c r="O44" s="322"/>
      <c r="P44" s="322"/>
      <c r="Q44" s="322"/>
      <c r="R44" s="322"/>
      <c r="S44" s="322"/>
      <c r="T44" s="322"/>
      <c r="U44" s="323"/>
    </row>
    <row r="45" spans="2:22" ht="18" customHeight="1">
      <c r="B45" s="321"/>
      <c r="C45" s="322"/>
      <c r="D45" s="322"/>
      <c r="E45" s="322"/>
      <c r="F45" s="322"/>
      <c r="G45" s="322"/>
      <c r="H45" s="322"/>
      <c r="I45" s="322"/>
      <c r="J45" s="322"/>
      <c r="K45" s="322"/>
      <c r="L45" s="322"/>
      <c r="M45" s="322"/>
      <c r="N45" s="322"/>
      <c r="O45" s="322"/>
      <c r="P45" s="322"/>
      <c r="Q45" s="322"/>
      <c r="R45" s="322"/>
      <c r="S45" s="322"/>
      <c r="T45" s="322"/>
      <c r="U45" s="323"/>
    </row>
    <row r="46" spans="2:22" ht="18" customHeight="1">
      <c r="B46" s="321"/>
      <c r="C46" s="322"/>
      <c r="D46" s="322"/>
      <c r="E46" s="322"/>
      <c r="F46" s="322"/>
      <c r="G46" s="322"/>
      <c r="H46" s="322"/>
      <c r="I46" s="322"/>
      <c r="J46" s="322"/>
      <c r="K46" s="322"/>
      <c r="L46" s="322"/>
      <c r="M46" s="322"/>
      <c r="N46" s="322"/>
      <c r="O46" s="322"/>
      <c r="P46" s="322"/>
      <c r="Q46" s="322"/>
      <c r="R46" s="322"/>
      <c r="S46" s="322"/>
      <c r="T46" s="322"/>
      <c r="U46" s="323"/>
    </row>
    <row r="47" spans="2:22" ht="18" customHeight="1">
      <c r="B47" s="321"/>
      <c r="C47" s="322"/>
      <c r="D47" s="322"/>
      <c r="E47" s="322"/>
      <c r="F47" s="322"/>
      <c r="G47" s="322"/>
      <c r="H47" s="322"/>
      <c r="I47" s="322"/>
      <c r="J47" s="322"/>
      <c r="K47" s="322"/>
      <c r="L47" s="322"/>
      <c r="M47" s="322"/>
      <c r="N47" s="322"/>
      <c r="O47" s="322"/>
      <c r="P47" s="322"/>
      <c r="Q47" s="322"/>
      <c r="R47" s="322"/>
      <c r="S47" s="322"/>
      <c r="T47" s="322"/>
      <c r="U47" s="323"/>
    </row>
    <row r="48" spans="2:22" ht="18" customHeight="1">
      <c r="B48" s="321"/>
      <c r="C48" s="322"/>
      <c r="D48" s="322"/>
      <c r="E48" s="322"/>
      <c r="F48" s="322"/>
      <c r="G48" s="322"/>
      <c r="H48" s="322"/>
      <c r="I48" s="322"/>
      <c r="J48" s="322"/>
      <c r="K48" s="322"/>
      <c r="L48" s="322"/>
      <c r="M48" s="322"/>
      <c r="N48" s="322"/>
      <c r="O48" s="322"/>
      <c r="P48" s="322"/>
      <c r="Q48" s="322"/>
      <c r="R48" s="322"/>
      <c r="S48" s="322"/>
      <c r="T48" s="322"/>
      <c r="U48" s="323"/>
    </row>
    <row r="49" spans="2:21" ht="18" customHeight="1">
      <c r="B49" s="321"/>
      <c r="C49" s="322"/>
      <c r="D49" s="322"/>
      <c r="E49" s="322"/>
      <c r="F49" s="322"/>
      <c r="G49" s="322"/>
      <c r="H49" s="322"/>
      <c r="I49" s="322"/>
      <c r="J49" s="322"/>
      <c r="K49" s="322"/>
      <c r="L49" s="322"/>
      <c r="M49" s="322"/>
      <c r="N49" s="322"/>
      <c r="O49" s="322"/>
      <c r="P49" s="322"/>
      <c r="Q49" s="322"/>
      <c r="R49" s="322"/>
      <c r="S49" s="322"/>
      <c r="T49" s="322"/>
      <c r="U49" s="323"/>
    </row>
    <row r="50" spans="2:21" ht="18" customHeight="1">
      <c r="B50" s="321"/>
      <c r="C50" s="322"/>
      <c r="D50" s="322"/>
      <c r="E50" s="322"/>
      <c r="F50" s="322"/>
      <c r="G50" s="322"/>
      <c r="H50" s="322"/>
      <c r="I50" s="322"/>
      <c r="J50" s="322"/>
      <c r="K50" s="322"/>
      <c r="L50" s="322"/>
      <c r="M50" s="322"/>
      <c r="N50" s="322"/>
      <c r="O50" s="322"/>
      <c r="P50" s="322"/>
      <c r="Q50" s="322"/>
      <c r="R50" s="322"/>
      <c r="S50" s="322"/>
      <c r="T50" s="322"/>
      <c r="U50" s="323"/>
    </row>
    <row r="51" spans="2:21" ht="18" customHeight="1">
      <c r="B51" s="321"/>
      <c r="C51" s="322"/>
      <c r="D51" s="322"/>
      <c r="E51" s="322"/>
      <c r="F51" s="322"/>
      <c r="G51" s="322"/>
      <c r="H51" s="322"/>
      <c r="I51" s="322"/>
      <c r="J51" s="322"/>
      <c r="K51" s="322"/>
      <c r="L51" s="322"/>
      <c r="M51" s="322"/>
      <c r="N51" s="322"/>
      <c r="O51" s="322"/>
      <c r="P51" s="322"/>
      <c r="Q51" s="322"/>
      <c r="R51" s="322"/>
      <c r="S51" s="322"/>
      <c r="T51" s="322"/>
      <c r="U51" s="323"/>
    </row>
    <row r="52" spans="2:21" ht="18" customHeight="1">
      <c r="B52" s="321"/>
      <c r="C52" s="322"/>
      <c r="D52" s="322"/>
      <c r="E52" s="322"/>
      <c r="F52" s="322"/>
      <c r="G52" s="322"/>
      <c r="H52" s="322"/>
      <c r="I52" s="322"/>
      <c r="J52" s="322"/>
      <c r="K52" s="322"/>
      <c r="L52" s="322"/>
      <c r="M52" s="322"/>
      <c r="N52" s="322"/>
      <c r="O52" s="322"/>
      <c r="P52" s="322"/>
      <c r="Q52" s="322"/>
      <c r="R52" s="322"/>
      <c r="S52" s="322"/>
      <c r="T52" s="322"/>
      <c r="U52" s="323"/>
    </row>
    <row r="53" spans="2:21">
      <c r="G53" s="348"/>
    </row>
    <row r="54" spans="2:21">
      <c r="G54" s="60"/>
    </row>
  </sheetData>
  <mergeCells count="53">
    <mergeCell ref="T36:T38"/>
    <mergeCell ref="U37:U38"/>
    <mergeCell ref="B36:B38"/>
    <mergeCell ref="C36:C38"/>
    <mergeCell ref="D36:D38"/>
    <mergeCell ref="E36:E38"/>
    <mergeCell ref="K36:K38"/>
    <mergeCell ref="O4:U4"/>
    <mergeCell ref="G5:N6"/>
    <mergeCell ref="O5:U5"/>
    <mergeCell ref="O6:U6"/>
    <mergeCell ref="B10:F10"/>
    <mergeCell ref="G10:N10"/>
    <mergeCell ref="B8:F8"/>
    <mergeCell ref="G8:N8"/>
    <mergeCell ref="B9:F9"/>
    <mergeCell ref="G9:N9"/>
    <mergeCell ref="B4:F6"/>
    <mergeCell ref="G4:N4"/>
    <mergeCell ref="W16:Y16"/>
    <mergeCell ref="B19:B22"/>
    <mergeCell ref="E19:E22"/>
    <mergeCell ref="O16:Q16"/>
    <mergeCell ref="R16:R17"/>
    <mergeCell ref="S16:S17"/>
    <mergeCell ref="U16:U17"/>
    <mergeCell ref="L16:L17"/>
    <mergeCell ref="M16:M17"/>
    <mergeCell ref="N16:N17"/>
    <mergeCell ref="B16:B17"/>
    <mergeCell ref="E16:E17"/>
    <mergeCell ref="F16:F17"/>
    <mergeCell ref="G16:J16"/>
    <mergeCell ref="K16:K17"/>
    <mergeCell ref="C16:C17"/>
    <mergeCell ref="B11:F11"/>
    <mergeCell ref="G11:N11"/>
    <mergeCell ref="B13:U13"/>
    <mergeCell ref="B15:M15"/>
    <mergeCell ref="N15:U15"/>
    <mergeCell ref="D16:D17"/>
    <mergeCell ref="C33:C34"/>
    <mergeCell ref="B33:B34"/>
    <mergeCell ref="D33:D34"/>
    <mergeCell ref="E33:E34"/>
    <mergeCell ref="B23:B25"/>
    <mergeCell ref="E23:E25"/>
    <mergeCell ref="B26:B29"/>
    <mergeCell ref="E26:E29"/>
    <mergeCell ref="B31:B32"/>
    <mergeCell ref="E31:E32"/>
    <mergeCell ref="C19:C32"/>
    <mergeCell ref="D19:D32"/>
  </mergeCells>
  <conditionalFormatting sqref="Q19:Q32">
    <cfRule type="containsText" dxfId="83" priority="9" stopIfTrue="1" operator="containsText" text="P">
      <formula>NOT(ISERROR(SEARCH("P",Q19)))</formula>
    </cfRule>
    <cfRule type="containsText" dxfId="82" priority="10" stopIfTrue="1" operator="containsText" text="R">
      <formula>NOT(ISERROR(SEARCH("R",Q19)))</formula>
    </cfRule>
    <cfRule type="containsText" dxfId="81" priority="11" operator="containsText" text="T">
      <formula>NOT(ISERROR(SEARCH("T",Q19)))</formula>
    </cfRule>
  </conditionalFormatting>
  <conditionalFormatting sqref="Q19:Q32">
    <cfRule type="iconSet" priority="45">
      <iconSet iconSet="3Symbols2">
        <cfvo type="percent" val="0"/>
        <cfvo type="percent" val="0.74"/>
        <cfvo type="percent" val="0.85"/>
      </iconSet>
    </cfRule>
  </conditionalFormatting>
  <conditionalFormatting sqref="Q33:Q35">
    <cfRule type="containsText" dxfId="80" priority="5" stopIfTrue="1" operator="containsText" text="P">
      <formula>NOT(ISERROR(SEARCH("P",Q33)))</formula>
    </cfRule>
    <cfRule type="containsText" dxfId="79" priority="6" stopIfTrue="1" operator="containsText" text="R">
      <formula>NOT(ISERROR(SEARCH("R",Q33)))</formula>
    </cfRule>
    <cfRule type="containsText" dxfId="78" priority="7" operator="containsText" text="T">
      <formula>NOT(ISERROR(SEARCH("T",Q33)))</formula>
    </cfRule>
  </conditionalFormatting>
  <conditionalFormatting sqref="Q33:Q35">
    <cfRule type="iconSet" priority="8">
      <iconSet iconSet="3Symbols2">
        <cfvo type="percent" val="0"/>
        <cfvo type="percent" val="0.74"/>
        <cfvo type="percent" val="0.85"/>
      </iconSet>
    </cfRule>
  </conditionalFormatting>
  <conditionalFormatting sqref="Q36:Q38">
    <cfRule type="containsText" dxfId="77" priority="1" stopIfTrue="1" operator="containsText" text="P">
      <formula>NOT(ISERROR(SEARCH("P",Q36)))</formula>
    </cfRule>
    <cfRule type="containsText" dxfId="76" priority="2" stopIfTrue="1" operator="containsText" text="R">
      <formula>NOT(ISERROR(SEARCH("R",Q36)))</formula>
    </cfRule>
    <cfRule type="containsText" dxfId="75" priority="3" operator="containsText" text="T">
      <formula>NOT(ISERROR(SEARCH("T",Q36)))</formula>
    </cfRule>
  </conditionalFormatting>
  <conditionalFormatting sqref="Q36:Q38">
    <cfRule type="iconSet" priority="4">
      <iconSet iconSet="3Symbols2">
        <cfvo type="percent" val="0"/>
        <cfvo type="percent" val="0.74"/>
        <cfvo type="percent" val="0.85"/>
      </iconSet>
    </cfRule>
  </conditionalFormatting>
  <pageMargins left="0" right="0" top="0.15748031496062992" bottom="0.15748031496062992" header="0.31496062992125984" footer="0.31496062992125984"/>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45"/>
  <sheetViews>
    <sheetView topLeftCell="D1" zoomScaleNormal="100" workbookViewId="0">
      <selection activeCell="I17" sqref="I17"/>
    </sheetView>
  </sheetViews>
  <sheetFormatPr baseColWidth="10" defaultColWidth="26.42578125" defaultRowHeight="13.5"/>
  <cols>
    <col min="1" max="1" width="17" style="1" bestFit="1" customWidth="1"/>
    <col min="2" max="2" width="23.140625" style="1" customWidth="1"/>
    <col min="3" max="3" width="22.42578125" style="1" customWidth="1"/>
    <col min="4" max="4" width="29.42578125" style="1" customWidth="1"/>
    <col min="5" max="5" width="31.5703125" style="1" customWidth="1"/>
    <col min="6" max="6" width="6.5703125" style="1" customWidth="1"/>
    <col min="7" max="7" width="7" style="447" customWidth="1"/>
    <col min="8" max="8" width="7" style="1" customWidth="1"/>
    <col min="9" max="9" width="6.42578125" style="1" customWidth="1"/>
    <col min="10" max="10" width="53.140625" style="1" customWidth="1"/>
    <col min="11" max="11" width="18.5703125" style="1" customWidth="1"/>
    <col min="12" max="12" width="34.140625" style="1" customWidth="1"/>
    <col min="13" max="13" width="9.85546875" style="1" customWidth="1"/>
    <col min="14" max="14" width="15.7109375" style="1" customWidth="1"/>
    <col min="15" max="15" width="8.5703125" style="1" customWidth="1"/>
    <col min="16" max="16" width="11.5703125" style="1" customWidth="1"/>
    <col min="17" max="17" width="31.140625" style="1" customWidth="1"/>
    <col min="18" max="18" width="21.140625" style="1" customWidth="1"/>
    <col min="19" max="19" width="29.85546875" style="1" customWidth="1"/>
    <col min="20" max="16384" width="26.42578125" style="1"/>
  </cols>
  <sheetData>
    <row r="2" spans="1:20" ht="14.25" thickBot="1">
      <c r="A2" s="2"/>
      <c r="B2" s="2"/>
      <c r="C2" s="2"/>
      <c r="D2" s="2"/>
      <c r="E2" s="2"/>
      <c r="F2" s="2"/>
      <c r="G2" s="442"/>
      <c r="H2" s="2"/>
      <c r="I2" s="2"/>
      <c r="J2" s="60"/>
      <c r="K2" s="60"/>
      <c r="L2" s="60"/>
      <c r="M2" s="60"/>
      <c r="N2" s="60"/>
      <c r="O2" s="61"/>
      <c r="P2" s="60"/>
      <c r="Q2" s="60"/>
      <c r="R2" s="60"/>
      <c r="S2" s="62"/>
      <c r="T2" s="63"/>
    </row>
    <row r="3" spans="1:20" ht="14.25" thickBot="1">
      <c r="A3" s="865"/>
      <c r="B3" s="866"/>
      <c r="C3" s="866"/>
      <c r="D3" s="866"/>
      <c r="E3" s="867"/>
      <c r="F3" s="874" t="s">
        <v>18</v>
      </c>
      <c r="G3" s="875"/>
      <c r="H3" s="875"/>
      <c r="I3" s="875"/>
      <c r="J3" s="875"/>
      <c r="K3" s="875"/>
      <c r="L3" s="875"/>
      <c r="M3" s="876"/>
      <c r="N3" s="849" t="s">
        <v>19</v>
      </c>
      <c r="O3" s="850"/>
      <c r="P3" s="850"/>
      <c r="Q3" s="850"/>
      <c r="R3" s="850"/>
      <c r="S3" s="850"/>
      <c r="T3" s="851"/>
    </row>
    <row r="4" spans="1:20" ht="14.25" thickBot="1">
      <c r="A4" s="868"/>
      <c r="B4" s="869"/>
      <c r="C4" s="869"/>
      <c r="D4" s="869"/>
      <c r="E4" s="870"/>
      <c r="F4" s="852" t="s">
        <v>17</v>
      </c>
      <c r="G4" s="853"/>
      <c r="H4" s="853"/>
      <c r="I4" s="853"/>
      <c r="J4" s="853"/>
      <c r="K4" s="853"/>
      <c r="L4" s="853"/>
      <c r="M4" s="854"/>
      <c r="N4" s="858" t="s">
        <v>24</v>
      </c>
      <c r="O4" s="859"/>
      <c r="P4" s="859"/>
      <c r="Q4" s="859"/>
      <c r="R4" s="859"/>
      <c r="S4" s="859"/>
      <c r="T4" s="860"/>
    </row>
    <row r="5" spans="1:20" ht="14.25" thickBot="1">
      <c r="A5" s="871"/>
      <c r="B5" s="872"/>
      <c r="C5" s="872"/>
      <c r="D5" s="872"/>
      <c r="E5" s="873"/>
      <c r="F5" s="855"/>
      <c r="G5" s="856"/>
      <c r="H5" s="856"/>
      <c r="I5" s="856"/>
      <c r="J5" s="856"/>
      <c r="K5" s="856"/>
      <c r="L5" s="856"/>
      <c r="M5" s="857"/>
      <c r="N5" s="861" t="s">
        <v>8</v>
      </c>
      <c r="O5" s="862"/>
      <c r="P5" s="862"/>
      <c r="Q5" s="862"/>
      <c r="R5" s="862"/>
      <c r="S5" s="862"/>
      <c r="T5" s="863"/>
    </row>
    <row r="6" spans="1:20">
      <c r="A6" s="2"/>
      <c r="B6" s="2"/>
      <c r="C6" s="2"/>
      <c r="D6" s="2"/>
      <c r="E6" s="2"/>
      <c r="F6" s="2"/>
      <c r="G6" s="442"/>
      <c r="H6" s="2"/>
      <c r="I6" s="2"/>
      <c r="J6" s="3"/>
      <c r="K6" s="3"/>
      <c r="L6" s="4"/>
      <c r="M6" s="4"/>
      <c r="N6" s="4"/>
      <c r="O6" s="58"/>
      <c r="P6" s="4"/>
      <c r="Q6" s="4"/>
      <c r="R6" s="4"/>
      <c r="S6" s="59"/>
      <c r="T6" s="59"/>
    </row>
    <row r="7" spans="1:20">
      <c r="A7" s="815" t="s">
        <v>10</v>
      </c>
      <c r="B7" s="815"/>
      <c r="C7" s="815"/>
      <c r="D7" s="815"/>
      <c r="E7" s="815"/>
      <c r="F7" s="864" t="s">
        <v>114</v>
      </c>
      <c r="G7" s="817"/>
      <c r="H7" s="817"/>
      <c r="I7" s="817"/>
      <c r="J7" s="817"/>
      <c r="K7" s="817"/>
      <c r="L7" s="817"/>
      <c r="M7" s="818"/>
      <c r="N7" s="4"/>
      <c r="O7" s="58"/>
      <c r="P7" s="4"/>
      <c r="Q7" s="4"/>
      <c r="R7" s="4"/>
      <c r="S7" s="59"/>
      <c r="T7" s="59"/>
    </row>
    <row r="8" spans="1:20">
      <c r="A8" s="815" t="s">
        <v>26</v>
      </c>
      <c r="B8" s="815"/>
      <c r="C8" s="815"/>
      <c r="D8" s="815"/>
      <c r="E8" s="815"/>
      <c r="F8" s="864">
        <v>2021</v>
      </c>
      <c r="G8" s="817"/>
      <c r="H8" s="817"/>
      <c r="I8" s="817"/>
      <c r="J8" s="817"/>
      <c r="K8" s="817"/>
      <c r="L8" s="817"/>
      <c r="M8" s="818"/>
      <c r="N8" s="4"/>
      <c r="O8" s="58"/>
      <c r="P8" s="4"/>
      <c r="Q8" s="4"/>
      <c r="R8" s="4"/>
      <c r="S8" s="59"/>
      <c r="T8" s="59"/>
    </row>
    <row r="9" spans="1:20">
      <c r="A9" s="815" t="s">
        <v>6</v>
      </c>
      <c r="B9" s="815"/>
      <c r="C9" s="815"/>
      <c r="D9" s="815"/>
      <c r="E9" s="815"/>
      <c r="F9" s="816">
        <v>44197</v>
      </c>
      <c r="G9" s="817"/>
      <c r="H9" s="817"/>
      <c r="I9" s="817"/>
      <c r="J9" s="817"/>
      <c r="K9" s="817"/>
      <c r="L9" s="817"/>
      <c r="M9" s="818"/>
      <c r="N9" s="4"/>
      <c r="O9" s="58"/>
      <c r="P9" s="4"/>
      <c r="Q9" s="4"/>
      <c r="R9" s="4"/>
      <c r="S9" s="59"/>
      <c r="T9" s="59"/>
    </row>
    <row r="10" spans="1:20">
      <c r="A10" s="815" t="s">
        <v>7</v>
      </c>
      <c r="B10" s="815"/>
      <c r="C10" s="815"/>
      <c r="D10" s="815"/>
      <c r="E10" s="815"/>
      <c r="F10" s="816">
        <v>44206</v>
      </c>
      <c r="G10" s="817"/>
      <c r="H10" s="817"/>
      <c r="I10" s="817"/>
      <c r="J10" s="817"/>
      <c r="K10" s="817"/>
      <c r="L10" s="817"/>
      <c r="M10" s="818"/>
      <c r="N10" s="4"/>
      <c r="O10" s="58"/>
      <c r="P10" s="4"/>
      <c r="Q10" s="4"/>
      <c r="R10" s="4"/>
      <c r="S10" s="59"/>
      <c r="T10" s="59"/>
    </row>
    <row r="11" spans="1:20" ht="14.25" thickBot="1">
      <c r="A11" s="5"/>
      <c r="B11" s="5"/>
      <c r="C11" s="5"/>
      <c r="D11" s="5"/>
      <c r="E11" s="5"/>
      <c r="F11" s="5"/>
      <c r="G11" s="443"/>
      <c r="H11" s="5"/>
      <c r="I11" s="5"/>
      <c r="J11" s="6"/>
      <c r="K11" s="6"/>
      <c r="L11" s="6"/>
      <c r="M11" s="6"/>
      <c r="N11" s="4"/>
      <c r="O11" s="58"/>
      <c r="P11" s="4"/>
      <c r="Q11" s="4"/>
      <c r="R11" s="4"/>
      <c r="S11" s="59"/>
      <c r="T11" s="59"/>
    </row>
    <row r="12" spans="1:20" ht="14.25" thickBot="1">
      <c r="A12" s="819" t="s">
        <v>9</v>
      </c>
      <c r="B12" s="820"/>
      <c r="C12" s="820"/>
      <c r="D12" s="820"/>
      <c r="E12" s="820"/>
      <c r="F12" s="820"/>
      <c r="G12" s="820"/>
      <c r="H12" s="820"/>
      <c r="I12" s="820"/>
      <c r="J12" s="820"/>
      <c r="K12" s="820"/>
      <c r="L12" s="820"/>
      <c r="M12" s="820"/>
      <c r="N12" s="820"/>
      <c r="O12" s="820"/>
      <c r="P12" s="820"/>
      <c r="Q12" s="820"/>
      <c r="R12" s="820"/>
      <c r="S12" s="820"/>
      <c r="T12" s="821"/>
    </row>
    <row r="13" spans="1:20" ht="14.25" thickBot="1">
      <c r="A13" s="7"/>
      <c r="B13" s="8"/>
      <c r="C13" s="8"/>
      <c r="D13" s="8"/>
      <c r="E13" s="8"/>
      <c r="F13" s="8"/>
      <c r="G13" s="444"/>
      <c r="H13" s="8"/>
      <c r="I13" s="8"/>
      <c r="J13" s="8"/>
      <c r="K13" s="8"/>
      <c r="L13" s="8"/>
      <c r="M13" s="8"/>
      <c r="N13" s="8"/>
      <c r="O13" s="64"/>
      <c r="P13" s="8"/>
      <c r="Q13" s="8"/>
      <c r="R13" s="8"/>
      <c r="S13" s="65"/>
      <c r="T13" s="66"/>
    </row>
    <row r="14" spans="1:20" ht="14.25" thickBot="1">
      <c r="A14" s="822" t="s">
        <v>16</v>
      </c>
      <c r="B14" s="823"/>
      <c r="C14" s="823"/>
      <c r="D14" s="823"/>
      <c r="E14" s="823"/>
      <c r="F14" s="823"/>
      <c r="G14" s="823"/>
      <c r="H14" s="823"/>
      <c r="I14" s="823"/>
      <c r="J14" s="823"/>
      <c r="K14" s="823"/>
      <c r="L14" s="824"/>
      <c r="M14" s="825" t="s">
        <v>1</v>
      </c>
      <c r="N14" s="825"/>
      <c r="O14" s="825"/>
      <c r="P14" s="825"/>
      <c r="Q14" s="825"/>
      <c r="R14" s="825"/>
      <c r="S14" s="825"/>
      <c r="T14" s="826"/>
    </row>
    <row r="15" spans="1:20" ht="14.25" thickBot="1">
      <c r="A15" s="842" t="s">
        <v>28</v>
      </c>
      <c r="B15" s="809" t="s">
        <v>554</v>
      </c>
      <c r="C15" s="809" t="s">
        <v>555</v>
      </c>
      <c r="D15" s="842" t="s">
        <v>27</v>
      </c>
      <c r="E15" s="844" t="s">
        <v>20</v>
      </c>
      <c r="F15" s="846" t="s">
        <v>11</v>
      </c>
      <c r="G15" s="847"/>
      <c r="H15" s="847"/>
      <c r="I15" s="848"/>
      <c r="J15" s="838" t="s">
        <v>21</v>
      </c>
      <c r="K15" s="838" t="s">
        <v>22</v>
      </c>
      <c r="L15" s="838" t="s">
        <v>2</v>
      </c>
      <c r="M15" s="895" t="s">
        <v>23</v>
      </c>
      <c r="N15" s="829" t="s">
        <v>3</v>
      </c>
      <c r="O15" s="830"/>
      <c r="P15" s="831"/>
      <c r="Q15" s="834" t="s">
        <v>389</v>
      </c>
      <c r="R15" s="834" t="s">
        <v>5</v>
      </c>
      <c r="S15" s="10" t="s">
        <v>30</v>
      </c>
      <c r="T15" s="896" t="s">
        <v>0</v>
      </c>
    </row>
    <row r="16" spans="1:20" ht="40.5" customHeight="1" thickBot="1">
      <c r="A16" s="843"/>
      <c r="B16" s="810"/>
      <c r="C16" s="810"/>
      <c r="D16" s="843"/>
      <c r="E16" s="845"/>
      <c r="F16" s="12" t="s">
        <v>12</v>
      </c>
      <c r="G16" s="445" t="s">
        <v>13</v>
      </c>
      <c r="H16" s="12" t="s">
        <v>14</v>
      </c>
      <c r="I16" s="12" t="s">
        <v>15</v>
      </c>
      <c r="J16" s="839"/>
      <c r="K16" s="839"/>
      <c r="L16" s="839"/>
      <c r="M16" s="841"/>
      <c r="N16" s="67" t="s">
        <v>31</v>
      </c>
      <c r="O16" s="68" t="s">
        <v>29</v>
      </c>
      <c r="P16" s="15" t="s">
        <v>32</v>
      </c>
      <c r="Q16" s="833"/>
      <c r="R16" s="835"/>
      <c r="S16" s="69"/>
      <c r="T16" s="837"/>
    </row>
    <row r="17" spans="1:20" s="108" customFormat="1" ht="15.75" customHeight="1" thickBot="1">
      <c r="A17" s="102"/>
      <c r="B17" s="102"/>
      <c r="C17" s="102"/>
      <c r="D17" s="102"/>
      <c r="E17" s="102"/>
      <c r="F17" s="102"/>
      <c r="G17" s="446"/>
      <c r="H17" s="102"/>
      <c r="I17" s="102"/>
      <c r="J17" s="103"/>
      <c r="K17" s="103"/>
      <c r="L17" s="103"/>
      <c r="M17" s="103"/>
      <c r="N17" s="105"/>
      <c r="O17" s="106"/>
      <c r="P17" s="104"/>
      <c r="Q17" s="103"/>
      <c r="R17" s="103"/>
      <c r="S17" s="107"/>
      <c r="T17" s="103"/>
    </row>
    <row r="18" spans="1:20" ht="54">
      <c r="A18" s="888">
        <v>1</v>
      </c>
      <c r="B18" s="890" t="s">
        <v>566</v>
      </c>
      <c r="C18" s="890" t="s">
        <v>685</v>
      </c>
      <c r="D18" s="814" t="s">
        <v>153</v>
      </c>
      <c r="E18" s="111" t="s">
        <v>154</v>
      </c>
      <c r="F18" s="756">
        <v>1</v>
      </c>
      <c r="G18" s="390">
        <v>1</v>
      </c>
      <c r="H18" s="629">
        <v>1</v>
      </c>
      <c r="I18" s="798">
        <v>1</v>
      </c>
      <c r="J18" s="373" t="s">
        <v>155</v>
      </c>
      <c r="K18" s="114">
        <v>0</v>
      </c>
      <c r="L18" s="23"/>
      <c r="M18" s="390">
        <v>1</v>
      </c>
      <c r="N18" s="389">
        <f t="shared" ref="N18:N25" si="0">IF(M18&lt;1,M18-AVERAGE(F18:I18),M18-(SUM(F18:I18)))</f>
        <v>-3</v>
      </c>
      <c r="O18" s="94">
        <v>1</v>
      </c>
      <c r="P18" s="388" t="str">
        <f t="shared" ref="P18:P25" si="1">IF(O18&lt;=V$18,"T",IF(O18&lt;$Y$18,"R",IF(O18&gt;=$Y$18,"P")))</f>
        <v>P</v>
      </c>
      <c r="Q18" s="23"/>
      <c r="R18" s="23"/>
      <c r="S18" s="373" t="s">
        <v>156</v>
      </c>
      <c r="T18" s="75" t="s">
        <v>157</v>
      </c>
    </row>
    <row r="19" spans="1:20" ht="99.75" customHeight="1">
      <c r="A19" s="889"/>
      <c r="B19" s="877"/>
      <c r="C19" s="877"/>
      <c r="D19" s="811"/>
      <c r="E19" s="337" t="s">
        <v>785</v>
      </c>
      <c r="F19" s="722"/>
      <c r="G19" s="754">
        <v>0.73</v>
      </c>
      <c r="H19" s="753">
        <v>0.9</v>
      </c>
      <c r="I19" s="796">
        <v>1</v>
      </c>
      <c r="J19" s="377" t="s">
        <v>786</v>
      </c>
      <c r="K19" s="115">
        <v>0</v>
      </c>
      <c r="L19" s="721"/>
      <c r="M19" s="386">
        <v>0.73</v>
      </c>
      <c r="N19" s="383">
        <f t="shared" si="0"/>
        <v>-0.14666666666666661</v>
      </c>
      <c r="O19" s="396">
        <v>0.73</v>
      </c>
      <c r="P19" s="381" t="str">
        <f t="shared" si="1"/>
        <v>P</v>
      </c>
      <c r="Q19" s="35"/>
      <c r="R19" s="35"/>
      <c r="S19" s="372" t="s">
        <v>160</v>
      </c>
      <c r="T19" s="398" t="s">
        <v>161</v>
      </c>
    </row>
    <row r="20" spans="1:20" ht="67.5">
      <c r="A20" s="889"/>
      <c r="B20" s="877"/>
      <c r="C20" s="877"/>
      <c r="D20" s="811"/>
      <c r="E20" s="72" t="s">
        <v>158</v>
      </c>
      <c r="F20" s="720">
        <v>1</v>
      </c>
      <c r="G20" s="726">
        <v>1</v>
      </c>
      <c r="H20" s="727">
        <v>1</v>
      </c>
      <c r="I20" s="796">
        <v>1</v>
      </c>
      <c r="J20" s="372" t="s">
        <v>159</v>
      </c>
      <c r="K20" s="115">
        <v>0</v>
      </c>
      <c r="L20" s="721"/>
      <c r="M20" s="386">
        <v>1</v>
      </c>
      <c r="N20" s="383">
        <v>0</v>
      </c>
      <c r="O20" s="396">
        <v>1</v>
      </c>
      <c r="P20" s="381" t="str">
        <f t="shared" si="1"/>
        <v>P</v>
      </c>
      <c r="Q20" s="35"/>
      <c r="R20" s="35"/>
      <c r="S20" s="372" t="s">
        <v>164</v>
      </c>
      <c r="T20" s="398" t="s">
        <v>161</v>
      </c>
    </row>
    <row r="21" spans="1:20" ht="67.5">
      <c r="A21" s="889"/>
      <c r="B21" s="877"/>
      <c r="C21" s="877"/>
      <c r="D21" s="811"/>
      <c r="E21" s="72" t="s">
        <v>162</v>
      </c>
      <c r="F21" s="720">
        <v>0.8</v>
      </c>
      <c r="G21" s="726">
        <v>1</v>
      </c>
      <c r="H21" s="35"/>
      <c r="I21" s="796">
        <v>1</v>
      </c>
      <c r="J21" s="372" t="s">
        <v>163</v>
      </c>
      <c r="K21" s="115">
        <v>0</v>
      </c>
      <c r="L21" s="721"/>
      <c r="M21" s="386">
        <v>1</v>
      </c>
      <c r="N21" s="383">
        <v>0</v>
      </c>
      <c r="O21" s="396">
        <v>1</v>
      </c>
      <c r="P21" s="381" t="str">
        <f t="shared" si="1"/>
        <v>P</v>
      </c>
      <c r="Q21" s="35"/>
      <c r="R21" s="35"/>
      <c r="S21" s="372" t="s">
        <v>167</v>
      </c>
      <c r="T21" s="398" t="s">
        <v>161</v>
      </c>
    </row>
    <row r="22" spans="1:20" ht="67.5">
      <c r="A22" s="889"/>
      <c r="B22" s="877"/>
      <c r="C22" s="877"/>
      <c r="D22" s="811"/>
      <c r="E22" s="72" t="s">
        <v>165</v>
      </c>
      <c r="F22" s="720">
        <v>1</v>
      </c>
      <c r="G22" s="726">
        <v>1</v>
      </c>
      <c r="H22" s="35"/>
      <c r="I22" s="110"/>
      <c r="J22" s="372" t="s">
        <v>166</v>
      </c>
      <c r="K22" s="115">
        <v>0</v>
      </c>
      <c r="L22" s="721"/>
      <c r="M22" s="386">
        <v>1</v>
      </c>
      <c r="N22" s="383">
        <v>0</v>
      </c>
      <c r="O22" s="396">
        <v>1</v>
      </c>
      <c r="P22" s="381" t="str">
        <f t="shared" si="1"/>
        <v>P</v>
      </c>
      <c r="Q22" s="35"/>
      <c r="R22" s="35"/>
      <c r="S22" s="372" t="s">
        <v>167</v>
      </c>
      <c r="T22" s="398" t="s">
        <v>161</v>
      </c>
    </row>
    <row r="23" spans="1:20" ht="67.5">
      <c r="A23" s="889"/>
      <c r="B23" s="877"/>
      <c r="C23" s="877"/>
      <c r="D23" s="811"/>
      <c r="E23" s="72" t="s">
        <v>168</v>
      </c>
      <c r="F23" s="720">
        <v>1</v>
      </c>
      <c r="G23" s="726"/>
      <c r="H23" s="35"/>
      <c r="I23" s="110"/>
      <c r="J23" s="372" t="s">
        <v>169</v>
      </c>
      <c r="K23" s="115">
        <v>0</v>
      </c>
      <c r="L23" s="721"/>
      <c r="M23" s="386">
        <v>1</v>
      </c>
      <c r="N23" s="383">
        <f t="shared" si="0"/>
        <v>0</v>
      </c>
      <c r="O23" s="396">
        <f t="shared" ref="O23" si="2">IF(M23&lt;1,(AVERAGE(F23:I23)/M23),SUM(F23:I23)/M23)</f>
        <v>1</v>
      </c>
      <c r="P23" s="381" t="str">
        <f t="shared" si="1"/>
        <v>P</v>
      </c>
      <c r="Q23" s="35"/>
      <c r="R23" s="35"/>
      <c r="S23" s="372" t="s">
        <v>167</v>
      </c>
      <c r="T23" s="398" t="s">
        <v>161</v>
      </c>
    </row>
    <row r="24" spans="1:20" ht="108">
      <c r="A24" s="812">
        <v>2</v>
      </c>
      <c r="B24" s="811" t="s">
        <v>564</v>
      </c>
      <c r="C24" s="811" t="s">
        <v>686</v>
      </c>
      <c r="D24" s="811" t="s">
        <v>115</v>
      </c>
      <c r="E24" s="72" t="s">
        <v>170</v>
      </c>
      <c r="F24" s="720">
        <v>1</v>
      </c>
      <c r="G24" s="726">
        <v>0.99</v>
      </c>
      <c r="H24" s="35"/>
      <c r="I24" s="109"/>
      <c r="J24" s="372" t="s">
        <v>171</v>
      </c>
      <c r="K24" s="115">
        <v>0</v>
      </c>
      <c r="L24" s="721"/>
      <c r="M24" s="386">
        <v>1</v>
      </c>
      <c r="N24" s="383">
        <f t="shared" si="0"/>
        <v>-0.99</v>
      </c>
      <c r="O24" s="396">
        <v>0.99</v>
      </c>
      <c r="P24" s="381" t="str">
        <f t="shared" si="1"/>
        <v>P</v>
      </c>
      <c r="Q24" s="110"/>
      <c r="R24" s="110"/>
      <c r="S24" s="372" t="s">
        <v>118</v>
      </c>
      <c r="T24" s="398" t="s">
        <v>119</v>
      </c>
    </row>
    <row r="25" spans="1:20" ht="148.5">
      <c r="A25" s="812"/>
      <c r="B25" s="811"/>
      <c r="C25" s="811"/>
      <c r="D25" s="811"/>
      <c r="E25" s="372" t="s">
        <v>116</v>
      </c>
      <c r="F25" s="720">
        <v>0.8</v>
      </c>
      <c r="G25" s="726">
        <v>1</v>
      </c>
      <c r="H25" s="109"/>
      <c r="I25" s="85"/>
      <c r="J25" s="372" t="s">
        <v>117</v>
      </c>
      <c r="K25" s="115">
        <v>0</v>
      </c>
      <c r="L25" s="752">
        <v>89593927.370000005</v>
      </c>
      <c r="M25" s="386">
        <v>1</v>
      </c>
      <c r="N25" s="383">
        <f t="shared" si="0"/>
        <v>-0.8</v>
      </c>
      <c r="O25" s="396">
        <v>1</v>
      </c>
      <c r="P25" s="381" t="str">
        <f t="shared" si="1"/>
        <v>P</v>
      </c>
      <c r="Q25" s="35"/>
      <c r="R25" s="35"/>
      <c r="S25" s="372" t="s">
        <v>122</v>
      </c>
      <c r="T25" s="398" t="s">
        <v>123</v>
      </c>
    </row>
    <row r="26" spans="1:20" ht="121.5">
      <c r="A26" s="812">
        <v>3</v>
      </c>
      <c r="B26" s="811" t="s">
        <v>565</v>
      </c>
      <c r="C26" s="811" t="s">
        <v>687</v>
      </c>
      <c r="D26" s="811"/>
      <c r="E26" s="372" t="s">
        <v>120</v>
      </c>
      <c r="F26" s="720">
        <v>1</v>
      </c>
      <c r="G26" s="726"/>
      <c r="H26" s="85"/>
      <c r="I26" s="110"/>
      <c r="J26" s="372" t="s">
        <v>121</v>
      </c>
      <c r="K26" s="115">
        <v>0</v>
      </c>
      <c r="L26" s="721"/>
      <c r="M26" s="386">
        <v>1</v>
      </c>
      <c r="N26" s="383">
        <f t="shared" ref="N26:N28" si="3">IF(M26&lt;1,M26-AVERAGE(F26:I26),M26-(SUM(F26:I26)))</f>
        <v>0</v>
      </c>
      <c r="O26" s="396">
        <f t="shared" ref="O26:O28" si="4">IF(M26&lt;1,(AVERAGE(F26:I26)/M26),SUM(F26:I26)/M26)</f>
        <v>1</v>
      </c>
      <c r="P26" s="381" t="str">
        <f t="shared" ref="P26:P28" si="5">IF(O26&lt;=V$18,"T",IF(O26&lt;$Y$18,"R",IF(O26&gt;=$Y$18,"P")))</f>
        <v>P</v>
      </c>
      <c r="Q26" s="35"/>
      <c r="R26" s="35"/>
      <c r="S26" s="372" t="s">
        <v>138</v>
      </c>
      <c r="T26" s="398" t="s">
        <v>139</v>
      </c>
    </row>
    <row r="27" spans="1:20" ht="81">
      <c r="A27" s="812"/>
      <c r="B27" s="811"/>
      <c r="C27" s="811"/>
      <c r="D27" s="811"/>
      <c r="E27" s="372" t="s">
        <v>136</v>
      </c>
      <c r="F27" s="720">
        <v>1</v>
      </c>
      <c r="G27" s="726"/>
      <c r="H27" s="35"/>
      <c r="I27" s="110"/>
      <c r="J27" s="372" t="s">
        <v>137</v>
      </c>
      <c r="K27" s="115">
        <v>0</v>
      </c>
      <c r="L27" s="721"/>
      <c r="M27" s="386">
        <v>1</v>
      </c>
      <c r="N27" s="383">
        <f t="shared" si="3"/>
        <v>0</v>
      </c>
      <c r="O27" s="396">
        <f t="shared" si="4"/>
        <v>1</v>
      </c>
      <c r="P27" s="381" t="str">
        <f t="shared" si="5"/>
        <v>P</v>
      </c>
      <c r="Q27" s="35"/>
      <c r="R27" s="35"/>
      <c r="S27" s="372" t="s">
        <v>142</v>
      </c>
      <c r="T27" s="398" t="s">
        <v>143</v>
      </c>
    </row>
    <row r="28" spans="1:20" ht="108">
      <c r="A28" s="812"/>
      <c r="B28" s="811"/>
      <c r="C28" s="811"/>
      <c r="D28" s="811"/>
      <c r="E28" s="372" t="s">
        <v>140</v>
      </c>
      <c r="F28" s="718">
        <v>3</v>
      </c>
      <c r="G28" s="724">
        <v>3</v>
      </c>
      <c r="H28" s="35"/>
      <c r="I28" s="110"/>
      <c r="J28" s="372" t="s">
        <v>141</v>
      </c>
      <c r="K28" s="115">
        <v>0</v>
      </c>
      <c r="L28" s="721"/>
      <c r="M28" s="386">
        <v>1</v>
      </c>
      <c r="N28" s="383">
        <f t="shared" si="3"/>
        <v>-5</v>
      </c>
      <c r="O28" s="396">
        <f t="shared" si="4"/>
        <v>6</v>
      </c>
      <c r="P28" s="381" t="str">
        <f t="shared" si="5"/>
        <v>P</v>
      </c>
      <c r="Q28" s="35"/>
      <c r="R28" s="35"/>
      <c r="S28" s="372" t="s">
        <v>146</v>
      </c>
      <c r="T28" s="398" t="s">
        <v>147</v>
      </c>
    </row>
    <row r="29" spans="1:20" ht="121.5">
      <c r="A29" s="812"/>
      <c r="B29" s="891" t="s">
        <v>565</v>
      </c>
      <c r="C29" s="891" t="s">
        <v>688</v>
      </c>
      <c r="D29" s="811"/>
      <c r="E29" s="72" t="s">
        <v>144</v>
      </c>
      <c r="F29" s="720">
        <v>1</v>
      </c>
      <c r="G29" s="726">
        <v>1</v>
      </c>
      <c r="H29" s="727">
        <v>1</v>
      </c>
      <c r="I29" s="796">
        <v>1</v>
      </c>
      <c r="J29" s="372" t="s">
        <v>145</v>
      </c>
      <c r="K29" s="115">
        <v>0</v>
      </c>
      <c r="L29" s="721"/>
      <c r="M29" s="386">
        <v>1</v>
      </c>
      <c r="N29" s="383">
        <f t="shared" ref="N29:N32" si="6">IF(M29&lt;1,M29-AVERAGE(F29:I29),M29-(SUM(F29:I29)))</f>
        <v>-3</v>
      </c>
      <c r="O29" s="396">
        <v>1</v>
      </c>
      <c r="P29" s="381" t="str">
        <f>IF(O29&lt;=V$18,"T",IF(O29&lt;$Y$18,"R",IF(O29&gt;=$Y$18,"P")))</f>
        <v>P</v>
      </c>
      <c r="Q29" s="35"/>
      <c r="R29" s="35"/>
      <c r="S29" s="372" t="s">
        <v>126</v>
      </c>
      <c r="T29" s="398" t="s">
        <v>127</v>
      </c>
    </row>
    <row r="30" spans="1:20" ht="94.5">
      <c r="A30" s="812"/>
      <c r="B30" s="891"/>
      <c r="C30" s="891"/>
      <c r="D30" s="811"/>
      <c r="E30" s="72" t="s">
        <v>124</v>
      </c>
      <c r="F30" s="720">
        <v>1</v>
      </c>
      <c r="G30" s="726"/>
      <c r="H30" s="35"/>
      <c r="I30" s="110"/>
      <c r="J30" s="372" t="s">
        <v>125</v>
      </c>
      <c r="K30" s="115"/>
      <c r="L30" s="723"/>
      <c r="M30" s="386">
        <v>1</v>
      </c>
      <c r="N30" s="383">
        <f t="shared" si="6"/>
        <v>0</v>
      </c>
      <c r="O30" s="396">
        <f t="shared" ref="O30:O31" si="7">IF(M30&lt;1,(AVERAGE(F30:I30)/M30),SUM(F30:I30)/M30)</f>
        <v>1</v>
      </c>
      <c r="P30" s="381" t="str">
        <f>IF(O30&lt;=V$18,"T",IF(O30&lt;$Y$18,"R",IF(O30&gt;=$Y$18,"P")))</f>
        <v>P</v>
      </c>
      <c r="Q30" s="73"/>
      <c r="R30" s="35"/>
      <c r="S30" s="372" t="s">
        <v>130</v>
      </c>
      <c r="T30" s="398" t="s">
        <v>131</v>
      </c>
    </row>
    <row r="31" spans="1:20" ht="108">
      <c r="A31" s="812"/>
      <c r="B31" s="891"/>
      <c r="C31" s="891"/>
      <c r="D31" s="811"/>
      <c r="E31" s="372" t="s">
        <v>128</v>
      </c>
      <c r="F31" s="720">
        <v>1</v>
      </c>
      <c r="G31" s="726"/>
      <c r="H31" s="35"/>
      <c r="I31" s="110"/>
      <c r="J31" s="372" t="s">
        <v>129</v>
      </c>
      <c r="K31" s="666">
        <v>780000</v>
      </c>
      <c r="L31" s="667">
        <v>2800</v>
      </c>
      <c r="M31" s="386">
        <v>1</v>
      </c>
      <c r="N31" s="383">
        <f t="shared" si="6"/>
        <v>0</v>
      </c>
      <c r="O31" s="396">
        <f t="shared" si="7"/>
        <v>1</v>
      </c>
      <c r="P31" s="381" t="str">
        <f>IF(O31&lt;=V$18,"T",IF(O31&lt;$Y$18,"R",IF(O31&gt;=$Y$18,"P")))</f>
        <v>P</v>
      </c>
      <c r="Q31" s="449">
        <f>L31/K31</f>
        <v>3.5897435897435897E-3</v>
      </c>
      <c r="R31" s="35"/>
      <c r="S31" s="372" t="s">
        <v>134</v>
      </c>
      <c r="T31" s="398" t="s">
        <v>135</v>
      </c>
    </row>
    <row r="32" spans="1:20" ht="114" customHeight="1">
      <c r="A32" s="893">
        <v>4</v>
      </c>
      <c r="B32" s="891"/>
      <c r="C32" s="891"/>
      <c r="D32" s="891" t="s">
        <v>148</v>
      </c>
      <c r="E32" s="372" t="s">
        <v>132</v>
      </c>
      <c r="F32" s="720">
        <v>1</v>
      </c>
      <c r="G32" s="726">
        <v>1</v>
      </c>
      <c r="H32" s="35"/>
      <c r="I32" s="72"/>
      <c r="J32" s="372" t="s">
        <v>133</v>
      </c>
      <c r="K32" s="115"/>
      <c r="L32" s="43"/>
      <c r="M32" s="386">
        <v>1</v>
      </c>
      <c r="N32" s="433">
        <f t="shared" si="6"/>
        <v>-1</v>
      </c>
      <c r="O32" s="434">
        <v>1</v>
      </c>
      <c r="P32" s="435" t="str">
        <f>IF(O32&lt;=V$18,"T",IF(O32&lt;$Y$18,"R",IF(O32&gt;=$Y$18,"P")))</f>
        <v>P</v>
      </c>
      <c r="Q32" s="43"/>
      <c r="R32" s="43"/>
      <c r="S32" s="372" t="s">
        <v>151</v>
      </c>
      <c r="T32" s="398" t="s">
        <v>152</v>
      </c>
    </row>
    <row r="33" spans="1:21" ht="56.25" customHeight="1">
      <c r="A33" s="893"/>
      <c r="B33" s="891"/>
      <c r="C33" s="891"/>
      <c r="D33" s="891"/>
      <c r="E33" s="72" t="s">
        <v>149</v>
      </c>
      <c r="F33" s="720">
        <v>0.5</v>
      </c>
      <c r="G33" s="720">
        <v>0.73</v>
      </c>
      <c r="H33" s="736">
        <v>0.95</v>
      </c>
      <c r="I33" s="468">
        <v>0.95</v>
      </c>
      <c r="J33" s="372" t="s">
        <v>150</v>
      </c>
      <c r="K33" s="342" t="s">
        <v>783</v>
      </c>
      <c r="L33" s="342"/>
      <c r="M33" s="27">
        <v>100</v>
      </c>
      <c r="N33" s="90">
        <f>G33-M33</f>
        <v>-99.27</v>
      </c>
      <c r="O33" s="436">
        <f>G33/M33</f>
        <v>7.3000000000000001E-3</v>
      </c>
      <c r="P33" s="435" t="str">
        <f>IF(O33&lt;=V$18,"T",IF(O33&lt;$Y$18,"R",IF(O33&gt;=$Y$18,"P")))</f>
        <v>P</v>
      </c>
      <c r="Q33" s="342"/>
      <c r="R33" s="83"/>
      <c r="S33" s="83"/>
      <c r="T33" s="437"/>
      <c r="U33" s="63"/>
    </row>
    <row r="34" spans="1:21" ht="72.75" customHeight="1" thickBot="1">
      <c r="A34" s="894"/>
      <c r="B34" s="892"/>
      <c r="C34" s="892"/>
      <c r="D34" s="892"/>
      <c r="E34" s="438" t="s">
        <v>782</v>
      </c>
      <c r="F34" s="487"/>
      <c r="G34" s="755">
        <v>0.86750000000000005</v>
      </c>
      <c r="H34" s="755">
        <v>0.95499999999999996</v>
      </c>
      <c r="I34" s="797">
        <v>1</v>
      </c>
      <c r="J34" s="438" t="s">
        <v>784</v>
      </c>
      <c r="K34" s="403"/>
      <c r="L34" s="403"/>
      <c r="M34" s="439">
        <v>86.75</v>
      </c>
      <c r="N34" s="403">
        <v>0</v>
      </c>
      <c r="O34" s="448">
        <v>1</v>
      </c>
      <c r="P34" s="440" t="str">
        <f t="shared" ref="P34" si="8">IF(O34&lt;=V$18,"T",IF(O34&lt;$Y$18,"R",IF(O34&gt;=$Y$18,"P")))</f>
        <v>P</v>
      </c>
      <c r="Q34" s="439"/>
      <c r="R34" s="52"/>
      <c r="S34" s="52"/>
      <c r="T34" s="441"/>
      <c r="U34" s="63"/>
    </row>
    <row r="35" spans="1:21">
      <c r="D35" s="334"/>
      <c r="E35" s="374"/>
      <c r="I35" s="334"/>
      <c r="K35" s="334"/>
      <c r="M35" s="334"/>
      <c r="O35" s="334"/>
      <c r="P35" s="334"/>
    </row>
    <row r="36" spans="1:21">
      <c r="E36" s="334"/>
    </row>
    <row r="37" spans="1:21">
      <c r="A37" s="54" t="s">
        <v>25</v>
      </c>
    </row>
    <row r="38" spans="1:21">
      <c r="A38" s="450"/>
      <c r="B38" s="450"/>
      <c r="C38" s="450"/>
      <c r="D38" s="450"/>
      <c r="E38" s="450"/>
      <c r="F38" s="450"/>
      <c r="G38" s="451"/>
      <c r="H38" s="450"/>
      <c r="I38" s="450"/>
      <c r="J38" s="450"/>
      <c r="K38" s="450"/>
      <c r="L38" s="450"/>
      <c r="M38" s="450"/>
      <c r="N38" s="450"/>
      <c r="O38" s="450"/>
      <c r="P38" s="450"/>
      <c r="Q38" s="450"/>
      <c r="R38" s="450"/>
      <c r="S38" s="450"/>
      <c r="T38" s="450"/>
    </row>
    <row r="39" spans="1:21">
      <c r="A39" s="450"/>
      <c r="B39" s="450"/>
      <c r="C39" s="450"/>
      <c r="D39" s="450"/>
      <c r="E39" s="450"/>
      <c r="F39" s="450"/>
      <c r="G39" s="451"/>
      <c r="H39" s="450"/>
      <c r="I39" s="450"/>
      <c r="J39" s="450"/>
      <c r="K39" s="450"/>
      <c r="L39" s="450"/>
      <c r="M39" s="450"/>
      <c r="N39" s="450"/>
      <c r="O39" s="450"/>
      <c r="P39" s="450"/>
      <c r="Q39" s="450"/>
      <c r="R39" s="450"/>
      <c r="S39" s="450"/>
      <c r="T39" s="450"/>
    </row>
    <row r="40" spans="1:21">
      <c r="A40" s="452"/>
      <c r="B40" s="452"/>
      <c r="C40" s="452"/>
      <c r="D40" s="452"/>
      <c r="E40" s="452"/>
      <c r="F40" s="452"/>
      <c r="G40" s="453"/>
      <c r="H40" s="452"/>
      <c r="I40" s="452"/>
      <c r="J40" s="452"/>
      <c r="K40" s="452"/>
      <c r="L40" s="452"/>
      <c r="M40" s="452"/>
      <c r="N40" s="452"/>
      <c r="O40" s="452"/>
      <c r="P40" s="452"/>
      <c r="Q40" s="452"/>
      <c r="R40" s="452"/>
      <c r="S40" s="452"/>
      <c r="T40" s="452"/>
    </row>
    <row r="41" spans="1:21">
      <c r="A41" s="452"/>
      <c r="B41" s="452"/>
      <c r="C41" s="452"/>
      <c r="D41" s="452"/>
      <c r="E41" s="452"/>
      <c r="F41" s="452"/>
      <c r="G41" s="453"/>
      <c r="H41" s="452"/>
      <c r="I41" s="452"/>
      <c r="J41" s="452"/>
      <c r="K41" s="452"/>
      <c r="L41" s="452"/>
      <c r="M41" s="452"/>
      <c r="N41" s="452"/>
      <c r="O41" s="452"/>
      <c r="P41" s="452"/>
      <c r="Q41" s="452"/>
      <c r="R41" s="452"/>
      <c r="S41" s="452"/>
      <c r="T41" s="452"/>
    </row>
    <row r="42" spans="1:21">
      <c r="A42" s="450"/>
      <c r="B42" s="450"/>
      <c r="C42" s="450"/>
      <c r="D42" s="450"/>
      <c r="E42" s="450"/>
      <c r="F42" s="450"/>
      <c r="G42" s="451"/>
      <c r="H42" s="450"/>
      <c r="I42" s="450"/>
      <c r="J42" s="450"/>
      <c r="K42" s="450"/>
      <c r="L42" s="450"/>
      <c r="M42" s="450"/>
      <c r="N42" s="450"/>
      <c r="O42" s="450"/>
      <c r="P42" s="450"/>
      <c r="Q42" s="450"/>
      <c r="R42" s="450"/>
      <c r="S42" s="450"/>
      <c r="T42" s="450"/>
    </row>
    <row r="43" spans="1:21">
      <c r="A43" s="452"/>
      <c r="B43" s="452"/>
      <c r="C43" s="452"/>
      <c r="D43" s="452"/>
      <c r="E43" s="452"/>
      <c r="F43" s="452"/>
      <c r="G43" s="453"/>
      <c r="H43" s="452"/>
      <c r="I43" s="452"/>
      <c r="J43" s="452"/>
      <c r="K43" s="452"/>
      <c r="L43" s="452"/>
      <c r="M43" s="452"/>
      <c r="N43" s="452"/>
      <c r="O43" s="452"/>
      <c r="P43" s="452"/>
      <c r="Q43" s="452"/>
      <c r="R43" s="452"/>
      <c r="S43" s="452"/>
      <c r="T43" s="452"/>
    </row>
    <row r="44" spans="1:21">
      <c r="A44" s="452"/>
      <c r="B44" s="452"/>
      <c r="C44" s="452"/>
      <c r="D44" s="452"/>
      <c r="E44" s="452"/>
      <c r="F44" s="452"/>
      <c r="G44" s="453"/>
      <c r="H44" s="452"/>
      <c r="I44" s="452"/>
      <c r="J44" s="452"/>
      <c r="K44" s="452"/>
      <c r="L44" s="452"/>
      <c r="M44" s="452"/>
      <c r="N44" s="452"/>
      <c r="O44" s="452"/>
      <c r="P44" s="452"/>
      <c r="Q44" s="452"/>
      <c r="R44" s="452"/>
      <c r="S44" s="452"/>
      <c r="T44" s="452"/>
    </row>
    <row r="45" spans="1:21">
      <c r="A45" s="450"/>
      <c r="B45" s="450"/>
      <c r="C45" s="450"/>
      <c r="D45" s="450"/>
      <c r="E45" s="450"/>
      <c r="F45" s="450"/>
      <c r="G45" s="451"/>
      <c r="H45" s="450"/>
      <c r="I45" s="450"/>
      <c r="J45" s="450"/>
      <c r="K45" s="450"/>
      <c r="L45" s="450"/>
      <c r="M45" s="450"/>
      <c r="N45" s="450"/>
      <c r="O45" s="450"/>
      <c r="P45" s="450"/>
      <c r="Q45" s="450"/>
      <c r="R45" s="450"/>
      <c r="S45" s="450"/>
      <c r="T45" s="450"/>
    </row>
  </sheetData>
  <mergeCells count="46">
    <mergeCell ref="T15:T16"/>
    <mergeCell ref="A7:E7"/>
    <mergeCell ref="F7:M7"/>
    <mergeCell ref="A8:E8"/>
    <mergeCell ref="F8:M8"/>
    <mergeCell ref="A9:E9"/>
    <mergeCell ref="F9:M9"/>
    <mergeCell ref="R15:R16"/>
    <mergeCell ref="N15:P15"/>
    <mergeCell ref="A10:E10"/>
    <mergeCell ref="F10:M10"/>
    <mergeCell ref="A12:T12"/>
    <mergeCell ref="A14:L14"/>
    <mergeCell ref="M14:T14"/>
    <mergeCell ref="A15:A16"/>
    <mergeCell ref="D15:D16"/>
    <mergeCell ref="A3:E5"/>
    <mergeCell ref="F3:M3"/>
    <mergeCell ref="N3:T3"/>
    <mergeCell ref="F4:M5"/>
    <mergeCell ref="N4:T4"/>
    <mergeCell ref="N5:T5"/>
    <mergeCell ref="D32:D34"/>
    <mergeCell ref="Q15:Q16"/>
    <mergeCell ref="B15:B16"/>
    <mergeCell ref="C15:C16"/>
    <mergeCell ref="L15:L16"/>
    <mergeCell ref="M15:M16"/>
    <mergeCell ref="E15:E16"/>
    <mergeCell ref="F15:I15"/>
    <mergeCell ref="K15:K16"/>
    <mergeCell ref="J15:J16"/>
    <mergeCell ref="D24:D31"/>
    <mergeCell ref="D18:D23"/>
    <mergeCell ref="A18:A23"/>
    <mergeCell ref="A26:A31"/>
    <mergeCell ref="C26:C28"/>
    <mergeCell ref="B26:B28"/>
    <mergeCell ref="B18:B23"/>
    <mergeCell ref="C18:C23"/>
    <mergeCell ref="A24:A25"/>
    <mergeCell ref="B24:B25"/>
    <mergeCell ref="C24:C25"/>
    <mergeCell ref="C29:C34"/>
    <mergeCell ref="B29:B34"/>
    <mergeCell ref="A32:A34"/>
  </mergeCells>
  <conditionalFormatting sqref="P18:P25 P29:P34">
    <cfRule type="containsText" dxfId="74" priority="5" stopIfTrue="1" operator="containsText" text="P">
      <formula>NOT(ISERROR(SEARCH("P",P18)))</formula>
    </cfRule>
    <cfRule type="containsText" dxfId="73" priority="6" stopIfTrue="1" operator="containsText" text="R">
      <formula>NOT(ISERROR(SEARCH("R",P18)))</formula>
    </cfRule>
    <cfRule type="containsText" dxfId="72" priority="7" operator="containsText" text="T">
      <formula>NOT(ISERROR(SEARCH("T",P18)))</formula>
    </cfRule>
  </conditionalFormatting>
  <conditionalFormatting sqref="P26:P28">
    <cfRule type="containsText" dxfId="71" priority="1" stopIfTrue="1" operator="containsText" text="P">
      <formula>NOT(ISERROR(SEARCH("P",P26)))</formula>
    </cfRule>
    <cfRule type="containsText" dxfId="70" priority="2" stopIfTrue="1" operator="containsText" text="R">
      <formula>NOT(ISERROR(SEARCH("R",P26)))</formula>
    </cfRule>
    <cfRule type="containsText" dxfId="69" priority="3" operator="containsText" text="T">
      <formula>NOT(ISERROR(SEARCH("T",P26)))</formula>
    </cfRule>
  </conditionalFormatting>
  <conditionalFormatting sqref="P26:P28">
    <cfRule type="iconSet" priority="4">
      <iconSet iconSet="3Symbols2">
        <cfvo type="percent" val="0"/>
        <cfvo type="percent" val="0.74"/>
        <cfvo type="percent" val="0.85"/>
      </iconSet>
    </cfRule>
  </conditionalFormatting>
  <conditionalFormatting sqref="P18:P25 P29:P34">
    <cfRule type="iconSet" priority="164">
      <iconSet iconSet="3Symbols2">
        <cfvo type="percent" val="0"/>
        <cfvo type="percent" val="0.74"/>
        <cfvo type="percent" val="0.85"/>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topLeftCell="E1" workbookViewId="0">
      <selection activeCell="I25" sqref="I25"/>
    </sheetView>
  </sheetViews>
  <sheetFormatPr baseColWidth="10" defaultColWidth="11.42578125" defaultRowHeight="13.5"/>
  <cols>
    <col min="1" max="1" width="6.28515625" style="1" customWidth="1"/>
    <col min="2" max="2" width="25.28515625" style="1" customWidth="1"/>
    <col min="3" max="3" width="29" style="1" customWidth="1"/>
    <col min="4" max="4" width="41.42578125" style="1" customWidth="1"/>
    <col min="5" max="5" width="45.42578125" style="1" customWidth="1"/>
    <col min="6" max="6" width="5.7109375" style="1" customWidth="1"/>
    <col min="7" max="7" width="6.5703125" style="1" customWidth="1"/>
    <col min="8" max="8" width="5.7109375" style="1" customWidth="1"/>
    <col min="9" max="9" width="6.285156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24</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3"/>
      <c r="K5" s="3"/>
      <c r="L5" s="4"/>
      <c r="M5" s="4"/>
      <c r="N5" s="4"/>
      <c r="O5" s="4"/>
      <c r="P5" s="4"/>
      <c r="Q5" s="4"/>
      <c r="R5" s="4"/>
      <c r="S5" s="4"/>
      <c r="T5" s="4"/>
    </row>
    <row r="6" spans="1:20">
      <c r="A6" s="815" t="s">
        <v>10</v>
      </c>
      <c r="B6" s="815"/>
      <c r="C6" s="815"/>
      <c r="D6" s="815"/>
      <c r="E6" s="815"/>
      <c r="F6" s="864" t="s">
        <v>519</v>
      </c>
      <c r="G6" s="817"/>
      <c r="H6" s="817"/>
      <c r="I6" s="817"/>
      <c r="J6" s="817"/>
      <c r="K6" s="817"/>
      <c r="L6" s="817"/>
      <c r="M6" s="818"/>
      <c r="N6" s="4"/>
      <c r="O6" s="4"/>
      <c r="P6" s="4"/>
      <c r="Q6" s="4"/>
      <c r="R6" s="4"/>
      <c r="S6" s="4"/>
      <c r="T6" s="4"/>
    </row>
    <row r="7" spans="1:20">
      <c r="A7" s="815" t="s">
        <v>26</v>
      </c>
      <c r="B7" s="815"/>
      <c r="C7" s="815"/>
      <c r="D7" s="815"/>
      <c r="E7" s="815"/>
      <c r="F7" s="864">
        <v>2021</v>
      </c>
      <c r="G7" s="817"/>
      <c r="H7" s="817"/>
      <c r="I7" s="817"/>
      <c r="J7" s="817"/>
      <c r="K7" s="817"/>
      <c r="L7" s="817"/>
      <c r="M7" s="818"/>
      <c r="N7" s="4"/>
      <c r="O7" s="4"/>
      <c r="P7" s="4"/>
      <c r="Q7" s="4"/>
      <c r="R7" s="4"/>
      <c r="S7" s="4"/>
      <c r="T7" s="4"/>
    </row>
    <row r="8" spans="1:20">
      <c r="A8" s="815" t="s">
        <v>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9" t="s">
        <v>9</v>
      </c>
      <c r="B11" s="820"/>
      <c r="C11" s="820"/>
      <c r="D11" s="820"/>
      <c r="E11" s="820"/>
      <c r="F11" s="820"/>
      <c r="G11" s="820"/>
      <c r="H11" s="820"/>
      <c r="I11" s="820"/>
      <c r="J11" s="820"/>
      <c r="K11" s="820"/>
      <c r="L11" s="820"/>
      <c r="M11" s="820"/>
      <c r="N11" s="820"/>
      <c r="O11" s="820"/>
      <c r="P11" s="820"/>
      <c r="Q11" s="820"/>
      <c r="R11" s="820"/>
      <c r="S11" s="820"/>
      <c r="T11" s="821"/>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14.25" thickBot="1">
      <c r="A14" s="842" t="s">
        <v>28</v>
      </c>
      <c r="B14" s="809" t="s">
        <v>554</v>
      </c>
      <c r="C14" s="809" t="s">
        <v>555</v>
      </c>
      <c r="D14" s="842" t="s">
        <v>27</v>
      </c>
      <c r="E14" s="844" t="s">
        <v>20</v>
      </c>
      <c r="F14" s="846" t="s">
        <v>11</v>
      </c>
      <c r="G14" s="847"/>
      <c r="H14" s="847"/>
      <c r="I14" s="848"/>
      <c r="J14" s="838" t="s">
        <v>21</v>
      </c>
      <c r="K14" s="838" t="s">
        <v>22</v>
      </c>
      <c r="L14" s="838" t="s">
        <v>2</v>
      </c>
      <c r="M14" s="840" t="s">
        <v>23</v>
      </c>
      <c r="N14" s="829" t="s">
        <v>3</v>
      </c>
      <c r="O14" s="830"/>
      <c r="P14" s="831"/>
      <c r="Q14" s="832" t="s">
        <v>389</v>
      </c>
      <c r="R14" s="834" t="s">
        <v>5</v>
      </c>
      <c r="S14" s="11" t="s">
        <v>30</v>
      </c>
      <c r="T14" s="836" t="s">
        <v>0</v>
      </c>
    </row>
    <row r="15" spans="1:20" ht="32.25" customHeight="1" thickBot="1">
      <c r="A15" s="843"/>
      <c r="B15" s="810"/>
      <c r="C15" s="810"/>
      <c r="D15" s="843"/>
      <c r="E15" s="845"/>
      <c r="F15" s="12" t="s">
        <v>12</v>
      </c>
      <c r="G15" s="12" t="s">
        <v>13</v>
      </c>
      <c r="H15" s="12" t="s">
        <v>14</v>
      </c>
      <c r="I15" s="12" t="s">
        <v>15</v>
      </c>
      <c r="J15" s="839"/>
      <c r="K15" s="839"/>
      <c r="L15" s="839"/>
      <c r="M15" s="841"/>
      <c r="N15" s="13" t="s">
        <v>31</v>
      </c>
      <c r="O15" s="14" t="s">
        <v>29</v>
      </c>
      <c r="P15" s="15" t="s">
        <v>32</v>
      </c>
      <c r="Q15" s="833"/>
      <c r="R15" s="835"/>
      <c r="S15" s="16"/>
      <c r="T15" s="837"/>
    </row>
    <row r="16" spans="1:20" ht="14.25" thickBot="1">
      <c r="A16" s="2"/>
      <c r="B16" s="2"/>
      <c r="C16" s="2"/>
      <c r="D16" s="2"/>
      <c r="E16" s="2"/>
      <c r="F16" s="2"/>
      <c r="G16" s="2"/>
      <c r="H16" s="2"/>
      <c r="I16" s="2"/>
      <c r="J16" s="2"/>
      <c r="K16" s="2"/>
      <c r="L16" s="17"/>
      <c r="M16" s="2"/>
      <c r="N16" s="18"/>
      <c r="O16" s="18"/>
      <c r="P16" s="18"/>
      <c r="Q16" s="2"/>
      <c r="R16" s="2"/>
      <c r="S16" s="2"/>
      <c r="T16" s="2"/>
    </row>
    <row r="17" spans="1:20" ht="33" customHeight="1">
      <c r="A17" s="828">
        <v>1</v>
      </c>
      <c r="B17" s="902" t="s">
        <v>560</v>
      </c>
      <c r="C17" s="902" t="s">
        <v>683</v>
      </c>
      <c r="D17" s="902" t="s">
        <v>529</v>
      </c>
      <c r="E17" s="19" t="s">
        <v>520</v>
      </c>
      <c r="F17" s="917">
        <v>1</v>
      </c>
      <c r="G17" s="917">
        <v>1</v>
      </c>
      <c r="H17" s="917">
        <v>1</v>
      </c>
      <c r="I17" s="905">
        <v>1</v>
      </c>
      <c r="J17" s="925" t="s">
        <v>541</v>
      </c>
      <c r="K17" s="920" t="s">
        <v>542</v>
      </c>
      <c r="L17" s="920" t="s">
        <v>542</v>
      </c>
      <c r="M17" s="905">
        <v>1</v>
      </c>
      <c r="N17" s="927">
        <f t="shared" ref="N17:N26" si="0">IF(M17&lt;1,M17-AVERAGE(F17:I17),M17-(SUM(F17:I17)))</f>
        <v>-3</v>
      </c>
      <c r="O17" s="929">
        <f>M17/F17</f>
        <v>1</v>
      </c>
      <c r="P17" s="923" t="str">
        <f t="shared" ref="P17:P26" si="1">IF(O17&lt;=V$17,"T",IF(O17&lt;$Y$17,"R",IF(O17&gt;=$Y$17,"P")))</f>
        <v>P</v>
      </c>
      <c r="Q17" s="23"/>
      <c r="R17" s="24"/>
      <c r="S17" s="914" t="s">
        <v>540</v>
      </c>
      <c r="T17" s="915" t="s">
        <v>539</v>
      </c>
    </row>
    <row r="18" spans="1:20" ht="27">
      <c r="A18" s="812"/>
      <c r="B18" s="903"/>
      <c r="C18" s="903"/>
      <c r="D18" s="903"/>
      <c r="E18" s="25" t="s">
        <v>521</v>
      </c>
      <c r="F18" s="918"/>
      <c r="G18" s="918"/>
      <c r="H18" s="918"/>
      <c r="I18" s="919"/>
      <c r="J18" s="926"/>
      <c r="K18" s="921"/>
      <c r="L18" s="921"/>
      <c r="M18" s="906"/>
      <c r="N18" s="928"/>
      <c r="O18" s="930"/>
      <c r="P18" s="924"/>
      <c r="Q18" s="28"/>
      <c r="R18" s="29"/>
      <c r="S18" s="912"/>
      <c r="T18" s="916"/>
    </row>
    <row r="19" spans="1:20" ht="40.5">
      <c r="A19" s="812"/>
      <c r="B19" s="903"/>
      <c r="C19" s="903"/>
      <c r="D19" s="903"/>
      <c r="E19" s="30" t="s">
        <v>522</v>
      </c>
      <c r="F19" s="462">
        <v>3</v>
      </c>
      <c r="G19" s="462">
        <v>6</v>
      </c>
      <c r="H19" s="758">
        <v>10</v>
      </c>
      <c r="I19" s="462">
        <v>10</v>
      </c>
      <c r="J19" s="31" t="s">
        <v>543</v>
      </c>
      <c r="K19" s="26" t="s">
        <v>542</v>
      </c>
      <c r="L19" s="26" t="s">
        <v>542</v>
      </c>
      <c r="M19" s="27">
        <v>5</v>
      </c>
      <c r="N19" s="32">
        <f t="shared" si="0"/>
        <v>-24</v>
      </c>
      <c r="O19" s="33">
        <f t="shared" ref="O19:O26" si="2">IF(M19&lt;1,(AVERAGE(F19:I19)/M19),SUM(F19:I19)/M19)</f>
        <v>5.8</v>
      </c>
      <c r="P19" s="34" t="str">
        <f t="shared" si="1"/>
        <v>P</v>
      </c>
      <c r="Q19" s="35"/>
      <c r="R19" s="36"/>
      <c r="S19" s="912"/>
      <c r="T19" s="916"/>
    </row>
    <row r="20" spans="1:20" ht="42.75" customHeight="1">
      <c r="A20" s="812"/>
      <c r="B20" s="903"/>
      <c r="C20" s="903"/>
      <c r="D20" s="903"/>
      <c r="E20" s="30" t="s">
        <v>523</v>
      </c>
      <c r="F20" s="462">
        <v>3</v>
      </c>
      <c r="G20" s="462">
        <v>7</v>
      </c>
      <c r="H20" s="758"/>
      <c r="I20" s="26"/>
      <c r="J20" s="31" t="s">
        <v>548</v>
      </c>
      <c r="K20" s="26" t="s">
        <v>542</v>
      </c>
      <c r="L20" s="26" t="s">
        <v>542</v>
      </c>
      <c r="M20" s="27">
        <v>3</v>
      </c>
      <c r="N20" s="32">
        <f t="shared" si="0"/>
        <v>-7</v>
      </c>
      <c r="O20" s="33">
        <f>F20/M20</f>
        <v>1</v>
      </c>
      <c r="P20" s="34" t="str">
        <f t="shared" si="1"/>
        <v>P</v>
      </c>
      <c r="Q20" s="35"/>
      <c r="R20" s="36"/>
      <c r="S20" s="913"/>
      <c r="T20" s="901"/>
    </row>
    <row r="21" spans="1:20" ht="29.25" customHeight="1">
      <c r="A21" s="812">
        <v>2</v>
      </c>
      <c r="B21" s="903"/>
      <c r="C21" s="903"/>
      <c r="D21" s="904"/>
      <c r="E21" s="31" t="s">
        <v>690</v>
      </c>
      <c r="F21" s="466">
        <v>1</v>
      </c>
      <c r="G21" s="466">
        <v>1</v>
      </c>
      <c r="H21" s="466">
        <v>1</v>
      </c>
      <c r="I21" s="799">
        <v>1</v>
      </c>
      <c r="J21" s="31" t="s">
        <v>544</v>
      </c>
      <c r="K21" s="26" t="s">
        <v>542</v>
      </c>
      <c r="L21" s="26" t="s">
        <v>542</v>
      </c>
      <c r="M21" s="38">
        <v>1</v>
      </c>
      <c r="N21" s="37">
        <f t="shared" si="0"/>
        <v>-3</v>
      </c>
      <c r="O21" s="33">
        <f t="shared" si="2"/>
        <v>4</v>
      </c>
      <c r="P21" s="34" t="str">
        <f t="shared" si="1"/>
        <v>P</v>
      </c>
      <c r="Q21" s="35"/>
      <c r="R21" s="36"/>
      <c r="S21" s="911" t="s">
        <v>536</v>
      </c>
      <c r="T21" s="899" t="s">
        <v>537</v>
      </c>
    </row>
    <row r="22" spans="1:20" ht="27">
      <c r="A22" s="812"/>
      <c r="B22" s="903"/>
      <c r="C22" s="903"/>
      <c r="D22" s="922" t="s">
        <v>530</v>
      </c>
      <c r="E22" s="31" t="s">
        <v>524</v>
      </c>
      <c r="F22" s="466">
        <v>1</v>
      </c>
      <c r="G22" s="466">
        <v>1</v>
      </c>
      <c r="H22" s="466">
        <v>1</v>
      </c>
      <c r="I22" s="799">
        <v>1</v>
      </c>
      <c r="J22" s="31" t="s">
        <v>549</v>
      </c>
      <c r="K22" s="26" t="s">
        <v>542</v>
      </c>
      <c r="L22" s="26" t="s">
        <v>542</v>
      </c>
      <c r="M22" s="27">
        <v>1</v>
      </c>
      <c r="N22" s="32">
        <f t="shared" si="0"/>
        <v>-3</v>
      </c>
      <c r="O22" s="33">
        <f t="shared" si="2"/>
        <v>4</v>
      </c>
      <c r="P22" s="34" t="str">
        <f t="shared" si="1"/>
        <v>P</v>
      </c>
      <c r="Q22" s="35"/>
      <c r="R22" s="36"/>
      <c r="S22" s="912"/>
      <c r="T22" s="901"/>
    </row>
    <row r="23" spans="1:20" ht="40.5">
      <c r="A23" s="812"/>
      <c r="B23" s="903"/>
      <c r="C23" s="903"/>
      <c r="D23" s="904"/>
      <c r="E23" s="31" t="s">
        <v>525</v>
      </c>
      <c r="F23" s="466">
        <v>1</v>
      </c>
      <c r="G23" s="466">
        <v>1</v>
      </c>
      <c r="H23" s="466">
        <v>1</v>
      </c>
      <c r="I23" s="799">
        <v>1</v>
      </c>
      <c r="J23" s="31" t="s">
        <v>545</v>
      </c>
      <c r="K23" s="26" t="s">
        <v>542</v>
      </c>
      <c r="L23" s="26" t="s">
        <v>542</v>
      </c>
      <c r="M23" s="38">
        <v>1</v>
      </c>
      <c r="N23" s="37">
        <f t="shared" si="0"/>
        <v>-3</v>
      </c>
      <c r="O23" s="33">
        <f t="shared" si="2"/>
        <v>4</v>
      </c>
      <c r="P23" s="34" t="str">
        <f t="shared" si="1"/>
        <v>P</v>
      </c>
      <c r="Q23" s="35"/>
      <c r="R23" s="36"/>
      <c r="S23" s="913"/>
      <c r="T23" s="55" t="s">
        <v>538</v>
      </c>
    </row>
    <row r="24" spans="1:20" ht="40.5">
      <c r="A24" s="812">
        <v>3</v>
      </c>
      <c r="B24" s="904"/>
      <c r="C24" s="904"/>
      <c r="D24" s="811" t="s">
        <v>531</v>
      </c>
      <c r="E24" s="31" t="s">
        <v>526</v>
      </c>
      <c r="F24" s="462">
        <v>1</v>
      </c>
      <c r="G24" s="462">
        <v>1</v>
      </c>
      <c r="H24" s="758">
        <v>1</v>
      </c>
      <c r="I24" s="26"/>
      <c r="J24" s="31" t="s">
        <v>550</v>
      </c>
      <c r="K24" s="26"/>
      <c r="L24" s="26" t="s">
        <v>542</v>
      </c>
      <c r="M24" s="27">
        <v>1</v>
      </c>
      <c r="N24" s="32">
        <f t="shared" si="0"/>
        <v>-2</v>
      </c>
      <c r="O24" s="33">
        <f t="shared" si="2"/>
        <v>3</v>
      </c>
      <c r="P24" s="34" t="str">
        <f t="shared" si="1"/>
        <v>P</v>
      </c>
      <c r="Q24" s="35"/>
      <c r="R24" s="36"/>
      <c r="S24" s="728" t="s">
        <v>532</v>
      </c>
      <c r="T24" s="55" t="s">
        <v>534</v>
      </c>
    </row>
    <row r="25" spans="1:20" ht="38.25" customHeight="1">
      <c r="A25" s="812"/>
      <c r="B25" s="886" t="s">
        <v>567</v>
      </c>
      <c r="C25" s="811" t="s">
        <v>684</v>
      </c>
      <c r="D25" s="811"/>
      <c r="E25" s="41" t="s">
        <v>527</v>
      </c>
      <c r="F25" s="462">
        <v>1</v>
      </c>
      <c r="G25" s="462">
        <v>2</v>
      </c>
      <c r="H25" s="758">
        <v>1</v>
      </c>
      <c r="I25" s="26"/>
      <c r="J25" s="42" t="s">
        <v>546</v>
      </c>
      <c r="K25" s="26" t="s">
        <v>542</v>
      </c>
      <c r="L25" s="26" t="s">
        <v>542</v>
      </c>
      <c r="M25" s="27">
        <v>1</v>
      </c>
      <c r="N25" s="32">
        <f t="shared" si="0"/>
        <v>-3</v>
      </c>
      <c r="O25" s="33">
        <f t="shared" si="2"/>
        <v>4</v>
      </c>
      <c r="P25" s="34" t="str">
        <f t="shared" si="1"/>
        <v>P</v>
      </c>
      <c r="Q25" s="35"/>
      <c r="R25" s="35"/>
      <c r="S25" s="897" t="s">
        <v>533</v>
      </c>
      <c r="T25" s="899" t="s">
        <v>535</v>
      </c>
    </row>
    <row r="26" spans="1:20" ht="28.5" customHeight="1" thickBot="1">
      <c r="A26" s="910"/>
      <c r="B26" s="887"/>
      <c r="C26" s="883"/>
      <c r="D26" s="883"/>
      <c r="E26" s="45" t="s">
        <v>528</v>
      </c>
      <c r="F26" s="757">
        <v>12</v>
      </c>
      <c r="G26" s="757">
        <v>53</v>
      </c>
      <c r="H26" s="759">
        <v>16</v>
      </c>
      <c r="I26" s="47">
        <v>25</v>
      </c>
      <c r="J26" s="48" t="s">
        <v>547</v>
      </c>
      <c r="K26" s="47" t="s">
        <v>542</v>
      </c>
      <c r="L26" s="47" t="s">
        <v>542</v>
      </c>
      <c r="M26" s="46">
        <v>12</v>
      </c>
      <c r="N26" s="57">
        <f t="shared" si="0"/>
        <v>-94</v>
      </c>
      <c r="O26" s="50">
        <f t="shared" si="2"/>
        <v>8.8333333333333339</v>
      </c>
      <c r="P26" s="51" t="str">
        <f t="shared" si="1"/>
        <v>P</v>
      </c>
      <c r="Q26" s="52"/>
      <c r="R26" s="52"/>
      <c r="S26" s="898"/>
      <c r="T26" s="900"/>
    </row>
    <row r="27" spans="1:20">
      <c r="A27" s="2"/>
      <c r="B27" s="2"/>
      <c r="C27" s="2"/>
      <c r="D27" s="2"/>
      <c r="E27" s="2"/>
      <c r="F27" s="2"/>
      <c r="G27" s="2"/>
      <c r="H27" s="2"/>
      <c r="I27" s="2"/>
      <c r="J27" s="2"/>
      <c r="K27" s="2"/>
      <c r="L27" s="53"/>
      <c r="M27" s="2"/>
      <c r="N27" s="2"/>
      <c r="O27" s="2"/>
      <c r="P27" s="2"/>
      <c r="Q27" s="2"/>
      <c r="R27" s="2"/>
      <c r="S27" s="2"/>
      <c r="T27" s="2"/>
    </row>
    <row r="28" spans="1:20">
      <c r="A28" s="54" t="s">
        <v>25</v>
      </c>
      <c r="B28" s="54"/>
      <c r="C28" s="54"/>
      <c r="D28" s="54"/>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907"/>
      <c r="B30" s="908"/>
      <c r="C30" s="908"/>
      <c r="D30" s="908"/>
      <c r="E30" s="908"/>
      <c r="F30" s="908"/>
      <c r="G30" s="908"/>
      <c r="H30" s="908"/>
      <c r="I30" s="908"/>
      <c r="J30" s="908"/>
      <c r="K30" s="908"/>
      <c r="L30" s="908"/>
      <c r="M30" s="908"/>
      <c r="N30" s="908"/>
      <c r="O30" s="908"/>
      <c r="P30" s="908"/>
      <c r="Q30" s="908"/>
      <c r="R30" s="908"/>
      <c r="S30" s="908"/>
      <c r="T30" s="909"/>
    </row>
    <row r="31" spans="1:20">
      <c r="A31" s="907"/>
      <c r="B31" s="908"/>
      <c r="C31" s="908"/>
      <c r="D31" s="908"/>
      <c r="E31" s="908"/>
      <c r="F31" s="908"/>
      <c r="G31" s="908"/>
      <c r="H31" s="908"/>
      <c r="I31" s="908"/>
      <c r="J31" s="908"/>
      <c r="K31" s="908"/>
      <c r="L31" s="908"/>
      <c r="M31" s="908"/>
      <c r="N31" s="908"/>
      <c r="O31" s="908"/>
      <c r="P31" s="908"/>
      <c r="Q31" s="908"/>
      <c r="R31" s="908"/>
      <c r="S31" s="908"/>
      <c r="T31" s="909"/>
    </row>
    <row r="32" spans="1:20">
      <c r="A32" s="907"/>
      <c r="B32" s="908"/>
      <c r="C32" s="908"/>
      <c r="D32" s="908"/>
      <c r="E32" s="908"/>
      <c r="F32" s="908"/>
      <c r="G32" s="908"/>
      <c r="H32" s="908"/>
      <c r="I32" s="908"/>
      <c r="J32" s="908"/>
      <c r="K32" s="908"/>
      <c r="L32" s="908"/>
      <c r="M32" s="908"/>
      <c r="N32" s="908"/>
      <c r="O32" s="908"/>
      <c r="P32" s="908"/>
      <c r="Q32" s="908"/>
      <c r="R32" s="908"/>
      <c r="S32" s="908"/>
      <c r="T32" s="909"/>
    </row>
    <row r="33" spans="1:20">
      <c r="A33" s="907"/>
      <c r="B33" s="908"/>
      <c r="C33" s="908"/>
      <c r="D33" s="908"/>
      <c r="E33" s="908"/>
      <c r="F33" s="908"/>
      <c r="G33" s="908"/>
      <c r="H33" s="908"/>
      <c r="I33" s="908"/>
      <c r="J33" s="908"/>
      <c r="K33" s="908"/>
      <c r="L33" s="908"/>
      <c r="M33" s="908"/>
      <c r="N33" s="908"/>
      <c r="O33" s="908"/>
      <c r="P33" s="908"/>
      <c r="Q33" s="908"/>
      <c r="R33" s="908"/>
      <c r="S33" s="908"/>
      <c r="T33" s="909"/>
    </row>
    <row r="34" spans="1:20">
      <c r="A34" s="907"/>
      <c r="B34" s="908"/>
      <c r="C34" s="908"/>
      <c r="D34" s="908"/>
      <c r="E34" s="908"/>
      <c r="F34" s="908"/>
      <c r="G34" s="908"/>
      <c r="H34" s="908"/>
      <c r="I34" s="908"/>
      <c r="J34" s="908"/>
      <c r="K34" s="908"/>
      <c r="L34" s="908"/>
      <c r="M34" s="908"/>
      <c r="N34" s="908"/>
      <c r="O34" s="908"/>
      <c r="P34" s="908"/>
      <c r="Q34" s="908"/>
      <c r="R34" s="908"/>
      <c r="S34" s="908"/>
      <c r="T34" s="909"/>
    </row>
    <row r="35" spans="1:20">
      <c r="A35" s="907"/>
      <c r="B35" s="908"/>
      <c r="C35" s="908"/>
      <c r="D35" s="908"/>
      <c r="E35" s="908"/>
      <c r="F35" s="908"/>
      <c r="G35" s="908"/>
      <c r="H35" s="908"/>
      <c r="I35" s="908"/>
      <c r="J35" s="908"/>
      <c r="K35" s="908"/>
      <c r="L35" s="908"/>
      <c r="M35" s="908"/>
      <c r="N35" s="908"/>
      <c r="O35" s="908"/>
      <c r="P35" s="908"/>
      <c r="Q35" s="908"/>
      <c r="R35" s="908"/>
      <c r="S35" s="908"/>
      <c r="T35" s="909"/>
    </row>
    <row r="36" spans="1:20">
      <c r="A36" s="907"/>
      <c r="B36" s="908"/>
      <c r="C36" s="908"/>
      <c r="D36" s="908"/>
      <c r="E36" s="908"/>
      <c r="F36" s="908"/>
      <c r="G36" s="908"/>
      <c r="H36" s="908"/>
      <c r="I36" s="908"/>
      <c r="J36" s="908"/>
      <c r="K36" s="908"/>
      <c r="L36" s="908"/>
      <c r="M36" s="908"/>
      <c r="N36" s="908"/>
      <c r="O36" s="908"/>
      <c r="P36" s="908"/>
      <c r="Q36" s="908"/>
      <c r="R36" s="908"/>
      <c r="S36" s="908"/>
      <c r="T36" s="909"/>
    </row>
    <row r="37" spans="1:20">
      <c r="A37" s="907"/>
      <c r="B37" s="908"/>
      <c r="C37" s="908"/>
      <c r="D37" s="908"/>
      <c r="E37" s="908"/>
      <c r="F37" s="908"/>
      <c r="G37" s="908"/>
      <c r="H37" s="908"/>
      <c r="I37" s="908"/>
      <c r="J37" s="908"/>
      <c r="K37" s="908"/>
      <c r="L37" s="908"/>
      <c r="M37" s="908"/>
      <c r="N37" s="908"/>
      <c r="O37" s="908"/>
      <c r="P37" s="908"/>
      <c r="Q37" s="908"/>
      <c r="R37" s="908"/>
      <c r="S37" s="908"/>
      <c r="T37" s="909"/>
    </row>
    <row r="38" spans="1:20">
      <c r="A38" s="907"/>
      <c r="B38" s="908"/>
      <c r="C38" s="908"/>
      <c r="D38" s="908"/>
      <c r="E38" s="908"/>
      <c r="F38" s="908"/>
      <c r="G38" s="908"/>
      <c r="H38" s="908"/>
      <c r="I38" s="908"/>
      <c r="J38" s="908"/>
      <c r="K38" s="908"/>
      <c r="L38" s="908"/>
      <c r="M38" s="908"/>
      <c r="N38" s="908"/>
      <c r="O38" s="908"/>
      <c r="P38" s="908"/>
      <c r="Q38" s="908"/>
      <c r="R38" s="908"/>
      <c r="S38" s="908"/>
      <c r="T38" s="909"/>
    </row>
    <row r="39" spans="1:20">
      <c r="A39" s="907"/>
      <c r="B39" s="908"/>
      <c r="C39" s="908"/>
      <c r="D39" s="908"/>
      <c r="E39" s="908"/>
      <c r="F39" s="908"/>
      <c r="G39" s="908"/>
      <c r="H39" s="908"/>
      <c r="I39" s="908"/>
      <c r="J39" s="908"/>
      <c r="K39" s="908"/>
      <c r="L39" s="908"/>
      <c r="M39" s="908"/>
      <c r="N39" s="908"/>
      <c r="O39" s="908"/>
      <c r="P39" s="908"/>
      <c r="Q39" s="908"/>
      <c r="R39" s="908"/>
      <c r="S39" s="908"/>
      <c r="T39" s="909"/>
    </row>
    <row r="40" spans="1:20">
      <c r="A40" s="907"/>
      <c r="B40" s="908"/>
      <c r="C40" s="908"/>
      <c r="D40" s="908"/>
      <c r="E40" s="908"/>
      <c r="F40" s="908"/>
      <c r="G40" s="908"/>
      <c r="H40" s="908"/>
      <c r="I40" s="908"/>
      <c r="J40" s="908"/>
      <c r="K40" s="908"/>
      <c r="L40" s="908"/>
      <c r="M40" s="908"/>
      <c r="N40" s="908"/>
      <c r="O40" s="908"/>
      <c r="P40" s="908"/>
      <c r="Q40" s="908"/>
      <c r="R40" s="908"/>
      <c r="S40" s="908"/>
      <c r="T40" s="909"/>
    </row>
  </sheetData>
  <mergeCells count="69">
    <mergeCell ref="A6:E6"/>
    <mergeCell ref="F6:M6"/>
    <mergeCell ref="A7:E7"/>
    <mergeCell ref="F7:M7"/>
    <mergeCell ref="A8:E8"/>
    <mergeCell ref="F8:M8"/>
    <mergeCell ref="A2:E4"/>
    <mergeCell ref="F2:M2"/>
    <mergeCell ref="N2:T2"/>
    <mergeCell ref="F3:M4"/>
    <mergeCell ref="N3:T3"/>
    <mergeCell ref="N4:T4"/>
    <mergeCell ref="P17:P18"/>
    <mergeCell ref="G17:G18"/>
    <mergeCell ref="A9:E9"/>
    <mergeCell ref="F9:M9"/>
    <mergeCell ref="A11:T11"/>
    <mergeCell ref="A13:L13"/>
    <mergeCell ref="M13:T13"/>
    <mergeCell ref="A17:A20"/>
    <mergeCell ref="L17:L18"/>
    <mergeCell ref="J17:J18"/>
    <mergeCell ref="N17:N18"/>
    <mergeCell ref="O17:O18"/>
    <mergeCell ref="A21:A23"/>
    <mergeCell ref="K14:K15"/>
    <mergeCell ref="A14:A15"/>
    <mergeCell ref="D14:D15"/>
    <mergeCell ref="E14:E15"/>
    <mergeCell ref="F14:I14"/>
    <mergeCell ref="J14:J15"/>
    <mergeCell ref="F17:F18"/>
    <mergeCell ref="H17:H18"/>
    <mergeCell ref="I17:I18"/>
    <mergeCell ref="K17:K18"/>
    <mergeCell ref="D17:D21"/>
    <mergeCell ref="D22:D23"/>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s>
  <conditionalFormatting sqref="P17 P19:P26">
    <cfRule type="containsText" dxfId="68" priority="1" stopIfTrue="1" operator="containsText" text="P">
      <formula>NOT(ISERROR(SEARCH("P",P17)))</formula>
    </cfRule>
    <cfRule type="containsText" dxfId="67" priority="2" stopIfTrue="1" operator="containsText" text="R">
      <formula>NOT(ISERROR(SEARCH("R",P17)))</formula>
    </cfRule>
    <cfRule type="containsText" dxfId="66" priority="3" operator="containsText" text="T">
      <formula>NOT(ISERROR(SEARCH("T",P17)))</formula>
    </cfRule>
  </conditionalFormatting>
  <conditionalFormatting sqref="P17 P19:P26">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48"/>
  <sheetViews>
    <sheetView zoomScale="64" zoomScaleNormal="64" workbookViewId="0">
      <selection activeCell="H29" sqref="H29"/>
    </sheetView>
  </sheetViews>
  <sheetFormatPr baseColWidth="10" defaultColWidth="11.42578125" defaultRowHeight="15"/>
  <cols>
    <col min="2" max="2" width="14.7109375" customWidth="1"/>
    <col min="3" max="3" width="17.85546875" customWidth="1"/>
    <col min="4" max="4" width="22" customWidth="1"/>
    <col min="5" max="5" width="38.5703125" customWidth="1"/>
    <col min="6" max="6" width="7.85546875" customWidth="1"/>
    <col min="7" max="7" width="6.42578125" customWidth="1"/>
    <col min="8" max="8" width="6.140625" customWidth="1"/>
    <col min="9" max="9" width="6" bestFit="1" customWidth="1"/>
    <col min="10" max="10" width="31.85546875" customWidth="1"/>
    <col min="11" max="11" width="20.5703125" customWidth="1"/>
    <col min="12" max="12" width="26.7109375" customWidth="1"/>
    <col min="14" max="14" width="14" customWidth="1"/>
    <col min="17" max="17" width="25.28515625" customWidth="1"/>
    <col min="18" max="18" width="21.140625" customWidth="1"/>
    <col min="19" max="19" width="23.7109375" customWidth="1"/>
    <col min="20" max="20" width="32.42578125" customWidth="1"/>
  </cols>
  <sheetData>
    <row r="2" spans="1:20" ht="15.75" thickBot="1">
      <c r="A2" s="1"/>
      <c r="B2" s="1"/>
      <c r="C2" s="1"/>
      <c r="D2" s="1"/>
      <c r="E2" s="1"/>
      <c r="F2" s="1"/>
      <c r="G2" s="1"/>
      <c r="H2" s="1"/>
      <c r="I2" s="1"/>
      <c r="J2" s="1"/>
      <c r="K2" s="1"/>
      <c r="L2" s="1"/>
      <c r="M2" s="1"/>
      <c r="N2" s="1"/>
      <c r="O2" s="1"/>
      <c r="P2" s="1"/>
      <c r="Q2" s="1"/>
      <c r="R2" s="1"/>
      <c r="S2" s="1"/>
      <c r="T2" s="1"/>
    </row>
    <row r="3" spans="1:20" ht="15.75" thickBot="1">
      <c r="A3" s="865"/>
      <c r="B3" s="866"/>
      <c r="C3" s="866"/>
      <c r="D3" s="866"/>
      <c r="E3" s="867"/>
      <c r="F3" s="874" t="s">
        <v>18</v>
      </c>
      <c r="G3" s="875"/>
      <c r="H3" s="875"/>
      <c r="I3" s="875"/>
      <c r="J3" s="875"/>
      <c r="K3" s="875"/>
      <c r="L3" s="875"/>
      <c r="M3" s="876"/>
      <c r="N3" s="849" t="s">
        <v>19</v>
      </c>
      <c r="O3" s="850"/>
      <c r="P3" s="850"/>
      <c r="Q3" s="850"/>
      <c r="R3" s="850"/>
      <c r="S3" s="850"/>
      <c r="T3" s="851"/>
    </row>
    <row r="4" spans="1:20" ht="15.75" thickBot="1">
      <c r="A4" s="868"/>
      <c r="B4" s="869"/>
      <c r="C4" s="869"/>
      <c r="D4" s="869"/>
      <c r="E4" s="870"/>
      <c r="F4" s="852" t="s">
        <v>17</v>
      </c>
      <c r="G4" s="853"/>
      <c r="H4" s="853"/>
      <c r="I4" s="853"/>
      <c r="J4" s="853"/>
      <c r="K4" s="853"/>
      <c r="L4" s="853"/>
      <c r="M4" s="854"/>
      <c r="N4" s="858" t="s">
        <v>24</v>
      </c>
      <c r="O4" s="859"/>
      <c r="P4" s="859"/>
      <c r="Q4" s="859"/>
      <c r="R4" s="859"/>
      <c r="S4" s="859"/>
      <c r="T4" s="860"/>
    </row>
    <row r="5" spans="1:20" ht="15.75" thickBot="1">
      <c r="A5" s="871"/>
      <c r="B5" s="872"/>
      <c r="C5" s="872"/>
      <c r="D5" s="872"/>
      <c r="E5" s="873"/>
      <c r="F5" s="855"/>
      <c r="G5" s="856"/>
      <c r="H5" s="856"/>
      <c r="I5" s="856"/>
      <c r="J5" s="856"/>
      <c r="K5" s="856"/>
      <c r="L5" s="856"/>
      <c r="M5" s="857"/>
      <c r="N5" s="861" t="s">
        <v>8</v>
      </c>
      <c r="O5" s="862"/>
      <c r="P5" s="862"/>
      <c r="Q5" s="862"/>
      <c r="R5" s="862"/>
      <c r="S5" s="862"/>
      <c r="T5" s="863"/>
    </row>
    <row r="6" spans="1:20">
      <c r="A6" s="2"/>
      <c r="B6" s="2"/>
      <c r="C6" s="2"/>
      <c r="D6" s="2"/>
      <c r="E6" s="2"/>
      <c r="F6" s="2"/>
      <c r="G6" s="2"/>
      <c r="H6" s="2"/>
      <c r="I6" s="2"/>
      <c r="J6" s="3"/>
      <c r="K6" s="3"/>
      <c r="L6" s="4"/>
      <c r="M6" s="4"/>
      <c r="N6" s="4"/>
      <c r="O6" s="4"/>
      <c r="P6" s="4"/>
      <c r="Q6" s="4"/>
      <c r="R6" s="4"/>
      <c r="S6" s="4"/>
      <c r="T6" s="4"/>
    </row>
    <row r="7" spans="1:20">
      <c r="A7" s="815" t="s">
        <v>10</v>
      </c>
      <c r="B7" s="815"/>
      <c r="C7" s="815"/>
      <c r="D7" s="815"/>
      <c r="E7" s="815"/>
      <c r="F7" s="864" t="s">
        <v>556</v>
      </c>
      <c r="G7" s="817"/>
      <c r="H7" s="817"/>
      <c r="I7" s="817"/>
      <c r="J7" s="817"/>
      <c r="K7" s="817"/>
      <c r="L7" s="817"/>
      <c r="M7" s="818"/>
      <c r="N7" s="4"/>
      <c r="O7" s="4"/>
      <c r="P7" s="4"/>
      <c r="Q7" s="4"/>
      <c r="R7" s="4"/>
      <c r="S7" s="4"/>
      <c r="T7" s="4"/>
    </row>
    <row r="8" spans="1:20">
      <c r="A8" s="815" t="s">
        <v>26</v>
      </c>
      <c r="B8" s="815"/>
      <c r="C8" s="815"/>
      <c r="D8" s="815"/>
      <c r="E8" s="815"/>
      <c r="F8" s="864">
        <v>2021</v>
      </c>
      <c r="G8" s="817"/>
      <c r="H8" s="817"/>
      <c r="I8" s="817"/>
      <c r="J8" s="817"/>
      <c r="K8" s="817"/>
      <c r="L8" s="817"/>
      <c r="M8" s="818"/>
      <c r="N8" s="4"/>
      <c r="O8" s="4"/>
      <c r="P8" s="4"/>
      <c r="Q8" s="4"/>
      <c r="R8" s="4"/>
      <c r="S8" s="4"/>
      <c r="T8" s="4"/>
    </row>
    <row r="9" spans="1:20">
      <c r="A9" s="815" t="s">
        <v>6</v>
      </c>
      <c r="B9" s="815"/>
      <c r="C9" s="815"/>
      <c r="D9" s="815"/>
      <c r="E9" s="815"/>
      <c r="F9" s="816">
        <v>44197</v>
      </c>
      <c r="G9" s="817"/>
      <c r="H9" s="817"/>
      <c r="I9" s="817"/>
      <c r="J9" s="817"/>
      <c r="K9" s="817"/>
      <c r="L9" s="817"/>
      <c r="M9" s="818"/>
      <c r="N9" s="4"/>
      <c r="O9" s="4"/>
      <c r="P9" s="4"/>
      <c r="Q9" s="4"/>
      <c r="R9" s="4"/>
      <c r="S9" s="4"/>
      <c r="T9" s="4"/>
    </row>
    <row r="10" spans="1:20">
      <c r="A10" s="815" t="s">
        <v>7</v>
      </c>
      <c r="B10" s="815"/>
      <c r="C10" s="815"/>
      <c r="D10" s="815"/>
      <c r="E10" s="815"/>
      <c r="F10" s="816">
        <v>44206</v>
      </c>
      <c r="G10" s="817"/>
      <c r="H10" s="817"/>
      <c r="I10" s="817"/>
      <c r="J10" s="817"/>
      <c r="K10" s="817"/>
      <c r="L10" s="817"/>
      <c r="M10" s="818"/>
      <c r="N10" s="4"/>
      <c r="O10" s="4"/>
      <c r="P10" s="4"/>
      <c r="Q10" s="4"/>
      <c r="R10" s="4"/>
      <c r="S10" s="4"/>
      <c r="T10" s="4"/>
    </row>
    <row r="11" spans="1:20" ht="15.75" thickBot="1">
      <c r="A11" s="5"/>
      <c r="B11" s="5"/>
      <c r="C11" s="5"/>
      <c r="D11" s="5"/>
      <c r="E11" s="5"/>
      <c r="F11" s="5"/>
      <c r="G11" s="5"/>
      <c r="H11" s="5"/>
      <c r="I11" s="5"/>
      <c r="J11" s="6"/>
      <c r="K11" s="6"/>
      <c r="L11" s="6"/>
      <c r="M11" s="6"/>
      <c r="N11" s="4"/>
      <c r="O11" s="4"/>
      <c r="P11" s="4"/>
      <c r="Q11" s="4"/>
      <c r="R11" s="4"/>
      <c r="S11" s="4"/>
      <c r="T11" s="4"/>
    </row>
    <row r="12" spans="1:20" ht="15.75" thickBot="1">
      <c r="A12" s="819" t="s">
        <v>9</v>
      </c>
      <c r="B12" s="820"/>
      <c r="C12" s="820"/>
      <c r="D12" s="820"/>
      <c r="E12" s="820"/>
      <c r="F12" s="820"/>
      <c r="G12" s="820"/>
      <c r="H12" s="820"/>
      <c r="I12" s="820"/>
      <c r="J12" s="820"/>
      <c r="K12" s="820"/>
      <c r="L12" s="820"/>
      <c r="M12" s="820"/>
      <c r="N12" s="820"/>
      <c r="O12" s="820"/>
      <c r="P12" s="820"/>
      <c r="Q12" s="820"/>
      <c r="R12" s="820"/>
      <c r="S12" s="820"/>
      <c r="T12" s="821"/>
    </row>
    <row r="13" spans="1:20" ht="15.75" thickBot="1">
      <c r="A13" s="7"/>
      <c r="B13" s="8"/>
      <c r="C13" s="8"/>
      <c r="D13" s="8"/>
      <c r="E13" s="8"/>
      <c r="F13" s="8"/>
      <c r="G13" s="8"/>
      <c r="H13" s="8"/>
      <c r="I13" s="8"/>
      <c r="J13" s="8"/>
      <c r="K13" s="8"/>
      <c r="L13" s="8"/>
      <c r="M13" s="8"/>
      <c r="N13" s="8"/>
      <c r="O13" s="8"/>
      <c r="P13" s="8"/>
      <c r="Q13" s="8"/>
      <c r="R13" s="8"/>
      <c r="S13" s="8"/>
      <c r="T13" s="9"/>
    </row>
    <row r="14" spans="1:20" ht="15.75" thickBot="1">
      <c r="A14" s="822" t="s">
        <v>16</v>
      </c>
      <c r="B14" s="823"/>
      <c r="C14" s="823"/>
      <c r="D14" s="823"/>
      <c r="E14" s="823"/>
      <c r="F14" s="823"/>
      <c r="G14" s="823"/>
      <c r="H14" s="823"/>
      <c r="I14" s="823"/>
      <c r="J14" s="823"/>
      <c r="K14" s="823"/>
      <c r="L14" s="824"/>
      <c r="M14" s="825" t="s">
        <v>1</v>
      </c>
      <c r="N14" s="825"/>
      <c r="O14" s="825"/>
      <c r="P14" s="825"/>
      <c r="Q14" s="825"/>
      <c r="R14" s="825"/>
      <c r="S14" s="825"/>
      <c r="T14" s="826"/>
    </row>
    <row r="15" spans="1:20" ht="26.25" customHeight="1" thickBot="1">
      <c r="A15" s="842" t="s">
        <v>28</v>
      </c>
      <c r="B15" s="809" t="s">
        <v>554</v>
      </c>
      <c r="C15" s="809" t="s">
        <v>555</v>
      </c>
      <c r="D15" s="842" t="s">
        <v>27</v>
      </c>
      <c r="E15" s="844" t="s">
        <v>20</v>
      </c>
      <c r="F15" s="846" t="s">
        <v>11</v>
      </c>
      <c r="G15" s="847"/>
      <c r="H15" s="847"/>
      <c r="I15" s="848"/>
      <c r="J15" s="838" t="s">
        <v>21</v>
      </c>
      <c r="K15" s="838" t="s">
        <v>22</v>
      </c>
      <c r="L15" s="838" t="s">
        <v>2</v>
      </c>
      <c r="M15" s="840" t="s">
        <v>23</v>
      </c>
      <c r="N15" s="829" t="s">
        <v>3</v>
      </c>
      <c r="O15" s="830"/>
      <c r="P15" s="831"/>
      <c r="Q15" s="832" t="s">
        <v>389</v>
      </c>
      <c r="R15" s="834" t="s">
        <v>5</v>
      </c>
      <c r="S15" s="11" t="s">
        <v>30</v>
      </c>
      <c r="T15" s="836" t="s">
        <v>0</v>
      </c>
    </row>
    <row r="16" spans="1:20" ht="27" customHeight="1" thickBot="1">
      <c r="A16" s="843"/>
      <c r="B16" s="810"/>
      <c r="C16" s="810"/>
      <c r="D16" s="843"/>
      <c r="E16" s="845"/>
      <c r="F16" s="12" t="s">
        <v>12</v>
      </c>
      <c r="G16" s="12" t="s">
        <v>13</v>
      </c>
      <c r="H16" s="12" t="s">
        <v>14</v>
      </c>
      <c r="I16" s="12" t="s">
        <v>15</v>
      </c>
      <c r="J16" s="839"/>
      <c r="K16" s="839"/>
      <c r="L16" s="839"/>
      <c r="M16" s="841"/>
      <c r="N16" s="13" t="s">
        <v>31</v>
      </c>
      <c r="O16" s="14" t="s">
        <v>29</v>
      </c>
      <c r="P16" s="15" t="s">
        <v>32</v>
      </c>
      <c r="Q16" s="833"/>
      <c r="R16" s="835"/>
      <c r="S16" s="16"/>
      <c r="T16" s="837"/>
    </row>
    <row r="17" spans="1:20" ht="15.75" thickBot="1">
      <c r="A17" s="2"/>
      <c r="B17" s="2"/>
      <c r="C17" s="2"/>
      <c r="D17" s="2"/>
      <c r="E17" s="2"/>
      <c r="F17" s="2"/>
      <c r="G17" s="2"/>
      <c r="H17" s="2"/>
      <c r="I17" s="2"/>
      <c r="J17" s="2"/>
      <c r="K17" s="2"/>
      <c r="L17" s="17"/>
      <c r="M17" s="2"/>
      <c r="N17" s="18"/>
      <c r="O17" s="18"/>
      <c r="P17" s="18"/>
      <c r="Q17" s="2"/>
      <c r="R17" s="2"/>
      <c r="S17" s="2"/>
      <c r="T17" s="2"/>
    </row>
    <row r="18" spans="1:20" ht="94.5">
      <c r="A18" s="828">
        <v>1</v>
      </c>
      <c r="B18" s="814" t="s">
        <v>560</v>
      </c>
      <c r="C18" s="814" t="s">
        <v>693</v>
      </c>
      <c r="D18" s="814" t="s">
        <v>561</v>
      </c>
      <c r="E18" s="19" t="s">
        <v>769</v>
      </c>
      <c r="F18" s="460">
        <f>3+1+5</f>
        <v>9</v>
      </c>
      <c r="G18" s="461"/>
      <c r="H18" s="91"/>
      <c r="I18" s="91"/>
      <c r="J18" s="379" t="s">
        <v>761</v>
      </c>
      <c r="K18" s="456">
        <v>0</v>
      </c>
      <c r="L18" s="456">
        <v>0</v>
      </c>
      <c r="M18" s="472">
        <v>1</v>
      </c>
      <c r="N18" s="94">
        <v>0</v>
      </c>
      <c r="O18" s="455">
        <f>F18/M18</f>
        <v>9</v>
      </c>
      <c r="P18" s="388" t="str">
        <f>IF(O18&lt;=V$17,"T",IF(O18&lt;$Y$17,"R",IF(O18&gt;=$Y$17,"P")))</f>
        <v>P</v>
      </c>
      <c r="Q18" s="23"/>
      <c r="R18" s="24"/>
      <c r="S18" s="186" t="s">
        <v>739</v>
      </c>
      <c r="T18" s="748" t="s">
        <v>740</v>
      </c>
    </row>
    <row r="19" spans="1:20" ht="54">
      <c r="A19" s="812"/>
      <c r="B19" s="811"/>
      <c r="C19" s="811"/>
      <c r="D19" s="811"/>
      <c r="E19" s="671" t="s">
        <v>770</v>
      </c>
      <c r="F19" s="462">
        <v>0</v>
      </c>
      <c r="G19" s="463">
        <v>1</v>
      </c>
      <c r="H19" s="26"/>
      <c r="I19" s="26"/>
      <c r="J19" s="380" t="s">
        <v>762</v>
      </c>
      <c r="K19" s="93">
        <v>0</v>
      </c>
      <c r="L19" s="93">
        <v>0</v>
      </c>
      <c r="M19" s="466">
        <v>1</v>
      </c>
      <c r="N19" s="396">
        <f t="shared" ref="N19" si="0">F19/M19</f>
        <v>0</v>
      </c>
      <c r="O19" s="384">
        <v>1</v>
      </c>
      <c r="P19" s="381" t="str">
        <f>IF(O19&lt;=V$17,"T",IF(O19&lt;$Y$17,"R",IF(O19&gt;=$Y$17,"P")))</f>
        <v>P</v>
      </c>
      <c r="Q19" s="35"/>
      <c r="R19" s="387"/>
      <c r="S19" s="728" t="s">
        <v>741</v>
      </c>
      <c r="T19" s="55"/>
    </row>
    <row r="20" spans="1:20" ht="96.75" customHeight="1">
      <c r="A20" s="812">
        <v>2</v>
      </c>
      <c r="B20" s="811"/>
      <c r="C20" s="811"/>
      <c r="D20" s="130"/>
      <c r="E20" s="664" t="s">
        <v>841</v>
      </c>
      <c r="F20" s="464"/>
      <c r="G20" s="672">
        <v>1</v>
      </c>
      <c r="H20" s="466">
        <v>1</v>
      </c>
      <c r="I20" s="669">
        <v>1</v>
      </c>
      <c r="J20" s="665" t="s">
        <v>842</v>
      </c>
      <c r="K20" s="93">
        <v>0</v>
      </c>
      <c r="L20" s="93">
        <v>0</v>
      </c>
      <c r="M20" s="464">
        <v>100</v>
      </c>
      <c r="N20" s="383">
        <f>G20-M20</f>
        <v>-99</v>
      </c>
      <c r="O20" s="384">
        <v>1</v>
      </c>
      <c r="P20" s="381" t="str">
        <f>IF(O20&lt;=V$17,"T",IF(O20&lt;$Y$17,"R",IF(O20&gt;=$Y$17,"P")))</f>
        <v>P</v>
      </c>
      <c r="Q20" s="35"/>
      <c r="R20" s="387"/>
      <c r="S20" s="728" t="s">
        <v>742</v>
      </c>
      <c r="T20" s="55" t="s">
        <v>743</v>
      </c>
    </row>
    <row r="21" spans="1:20" ht="121.5">
      <c r="A21" s="812"/>
      <c r="B21" s="811"/>
      <c r="C21" s="811"/>
      <c r="D21" s="931" t="s">
        <v>552</v>
      </c>
      <c r="E21" s="380" t="s">
        <v>812</v>
      </c>
      <c r="F21" s="464">
        <v>0</v>
      </c>
      <c r="G21" s="465">
        <v>1</v>
      </c>
      <c r="H21" s="466"/>
      <c r="I21" s="26"/>
      <c r="J21" s="380" t="s">
        <v>763</v>
      </c>
      <c r="K21" s="93">
        <v>0</v>
      </c>
      <c r="L21" s="93">
        <v>0</v>
      </c>
      <c r="M21" s="466">
        <v>1</v>
      </c>
      <c r="N21" s="396">
        <f>F22/M21</f>
        <v>0</v>
      </c>
      <c r="O21" s="384">
        <f t="shared" ref="O21:O29" si="1">IF(M21&lt;1,(AVERAGE(F21:I21)/M21),SUM(F21:I21)/M21)</f>
        <v>1</v>
      </c>
      <c r="P21" s="381" t="str">
        <f t="shared" ref="P21:P29" si="2">IF(O21&lt;=V$17,"T",IF(O21&lt;$Y$17,"R",IF(O21&gt;=$Y$17,"P")))</f>
        <v>P</v>
      </c>
      <c r="Q21" s="35"/>
      <c r="R21" s="387"/>
      <c r="S21" s="728" t="s">
        <v>744</v>
      </c>
      <c r="T21" s="55" t="s">
        <v>745</v>
      </c>
    </row>
    <row r="22" spans="1:20" ht="121.5">
      <c r="A22" s="812"/>
      <c r="B22" s="811"/>
      <c r="C22" s="811"/>
      <c r="D22" s="932"/>
      <c r="E22" s="380" t="s">
        <v>771</v>
      </c>
      <c r="F22" s="466">
        <v>0</v>
      </c>
      <c r="G22" s="463">
        <v>1</v>
      </c>
      <c r="H22" s="466"/>
      <c r="I22" s="26"/>
      <c r="J22" s="380" t="s">
        <v>764</v>
      </c>
      <c r="K22" s="93">
        <v>0</v>
      </c>
      <c r="L22" s="93">
        <v>0</v>
      </c>
      <c r="M22" s="466">
        <v>1</v>
      </c>
      <c r="N22" s="396">
        <v>0</v>
      </c>
      <c r="O22" s="384">
        <v>1</v>
      </c>
      <c r="P22" s="381" t="str">
        <f t="shared" si="2"/>
        <v>P</v>
      </c>
      <c r="Q22" s="35"/>
      <c r="R22" s="387"/>
      <c r="S22" s="728" t="s">
        <v>746</v>
      </c>
      <c r="T22" s="55" t="s">
        <v>747</v>
      </c>
    </row>
    <row r="23" spans="1:20" ht="108">
      <c r="A23" s="812">
        <v>3</v>
      </c>
      <c r="B23" s="811"/>
      <c r="C23" s="811"/>
      <c r="D23" s="811" t="s">
        <v>553</v>
      </c>
      <c r="E23" s="380" t="s">
        <v>772</v>
      </c>
      <c r="F23" s="464">
        <f>22+26</f>
        <v>48</v>
      </c>
      <c r="G23" s="463">
        <v>1</v>
      </c>
      <c r="H23" s="26"/>
      <c r="I23" s="26"/>
      <c r="J23" s="380" t="s">
        <v>765</v>
      </c>
      <c r="K23" s="93">
        <v>5000</v>
      </c>
      <c r="L23" s="93">
        <v>5000</v>
      </c>
      <c r="M23" s="466">
        <v>1</v>
      </c>
      <c r="N23" s="396">
        <v>0</v>
      </c>
      <c r="O23" s="384">
        <v>1</v>
      </c>
      <c r="P23" s="381" t="str">
        <f t="shared" si="2"/>
        <v>P</v>
      </c>
      <c r="Q23" s="449">
        <v>1</v>
      </c>
      <c r="R23" s="387"/>
      <c r="S23" s="728" t="s">
        <v>746</v>
      </c>
      <c r="T23" s="55" t="s">
        <v>747</v>
      </c>
    </row>
    <row r="24" spans="1:20" ht="40.5">
      <c r="A24" s="812"/>
      <c r="B24" s="811"/>
      <c r="C24" s="811"/>
      <c r="D24" s="811"/>
      <c r="E24" s="380" t="s">
        <v>773</v>
      </c>
      <c r="F24" s="466">
        <v>1</v>
      </c>
      <c r="G24" s="463">
        <v>1</v>
      </c>
      <c r="H24" s="26"/>
      <c r="I24" s="26"/>
      <c r="J24" s="380" t="s">
        <v>562</v>
      </c>
      <c r="K24" s="93">
        <v>0</v>
      </c>
      <c r="L24" s="93">
        <v>0</v>
      </c>
      <c r="M24" s="466">
        <v>0.01</v>
      </c>
      <c r="N24" s="396">
        <f>F25/M24</f>
        <v>0</v>
      </c>
      <c r="O24" s="384">
        <f t="shared" si="1"/>
        <v>100</v>
      </c>
      <c r="P24" s="381" t="str">
        <f t="shared" si="2"/>
        <v>P</v>
      </c>
      <c r="Q24" s="449"/>
      <c r="R24" s="35"/>
      <c r="S24" s="728" t="s">
        <v>741</v>
      </c>
      <c r="T24" s="55"/>
    </row>
    <row r="25" spans="1:20" ht="67.5">
      <c r="A25" s="812"/>
      <c r="B25" s="811"/>
      <c r="C25" s="811"/>
      <c r="D25" s="811"/>
      <c r="E25" s="375" t="s">
        <v>774</v>
      </c>
      <c r="F25" s="462"/>
      <c r="G25" s="463">
        <v>1</v>
      </c>
      <c r="H25" s="669">
        <v>1</v>
      </c>
      <c r="I25" s="799">
        <v>1</v>
      </c>
      <c r="J25" s="380" t="s">
        <v>766</v>
      </c>
      <c r="K25" s="93">
        <v>50000</v>
      </c>
      <c r="L25" s="93">
        <v>50000</v>
      </c>
      <c r="M25" s="466">
        <v>1</v>
      </c>
      <c r="N25" s="396">
        <v>0</v>
      </c>
      <c r="O25" s="384">
        <v>1</v>
      </c>
      <c r="P25" s="381" t="str">
        <f t="shared" si="2"/>
        <v>P</v>
      </c>
      <c r="Q25" s="436">
        <v>1</v>
      </c>
      <c r="R25" s="83"/>
      <c r="S25" s="88" t="s">
        <v>741</v>
      </c>
      <c r="T25" s="55"/>
    </row>
    <row r="26" spans="1:20" ht="94.5">
      <c r="A26" s="812"/>
      <c r="B26" s="811"/>
      <c r="C26" s="811"/>
      <c r="D26" s="811"/>
      <c r="E26" s="375" t="s">
        <v>557</v>
      </c>
      <c r="F26" s="462">
        <v>1</v>
      </c>
      <c r="G26" s="463">
        <v>1</v>
      </c>
      <c r="H26" s="26"/>
      <c r="I26" s="791"/>
      <c r="J26" s="380" t="s">
        <v>767</v>
      </c>
      <c r="K26" s="454">
        <v>50000</v>
      </c>
      <c r="L26" s="454">
        <v>50000</v>
      </c>
      <c r="M26" s="468">
        <v>0.01</v>
      </c>
      <c r="N26" s="396">
        <f>F27/M26</f>
        <v>0</v>
      </c>
      <c r="O26" s="384">
        <f t="shared" si="1"/>
        <v>100</v>
      </c>
      <c r="P26" s="381" t="str">
        <f t="shared" si="2"/>
        <v>P</v>
      </c>
      <c r="Q26" s="83"/>
      <c r="R26" s="83"/>
      <c r="S26" s="313" t="s">
        <v>741</v>
      </c>
      <c r="T26" s="314"/>
    </row>
    <row r="27" spans="1:20" ht="175.5">
      <c r="A27" s="812"/>
      <c r="B27" s="811"/>
      <c r="C27" s="811"/>
      <c r="D27" s="811"/>
      <c r="E27" s="375" t="s">
        <v>551</v>
      </c>
      <c r="F27" s="467">
        <v>0</v>
      </c>
      <c r="G27" s="463">
        <v>1</v>
      </c>
      <c r="H27" s="670">
        <v>1</v>
      </c>
      <c r="I27" s="791">
        <v>1</v>
      </c>
      <c r="J27" s="380" t="s">
        <v>768</v>
      </c>
      <c r="K27" s="454">
        <v>0</v>
      </c>
      <c r="L27" s="454">
        <v>0</v>
      </c>
      <c r="M27" s="468">
        <v>1</v>
      </c>
      <c r="N27" s="396">
        <v>0</v>
      </c>
      <c r="O27" s="384">
        <v>1</v>
      </c>
      <c r="P27" s="381" t="str">
        <f t="shared" si="2"/>
        <v>P</v>
      </c>
      <c r="Q27" s="83"/>
      <c r="R27" s="83"/>
      <c r="S27" s="313" t="s">
        <v>748</v>
      </c>
      <c r="T27" s="314" t="s">
        <v>749</v>
      </c>
    </row>
    <row r="28" spans="1:20" ht="94.5">
      <c r="A28" s="812"/>
      <c r="B28" s="811"/>
      <c r="C28" s="811"/>
      <c r="D28" s="811"/>
      <c r="E28" s="375" t="s">
        <v>775</v>
      </c>
      <c r="F28" s="468">
        <v>1</v>
      </c>
      <c r="G28" s="463">
        <v>1</v>
      </c>
      <c r="H28" s="670">
        <v>1</v>
      </c>
      <c r="I28" s="83"/>
      <c r="J28" s="42"/>
      <c r="K28" s="454">
        <v>0</v>
      </c>
      <c r="L28" s="454">
        <v>0</v>
      </c>
      <c r="M28" s="468">
        <v>1</v>
      </c>
      <c r="N28" s="396">
        <v>0</v>
      </c>
      <c r="O28" s="384">
        <f t="shared" si="1"/>
        <v>3</v>
      </c>
      <c r="P28" s="381" t="str">
        <f t="shared" si="2"/>
        <v>P</v>
      </c>
      <c r="Q28" s="83"/>
      <c r="R28" s="83"/>
      <c r="S28" s="313" t="s">
        <v>750</v>
      </c>
      <c r="T28" s="55" t="s">
        <v>747</v>
      </c>
    </row>
    <row r="29" spans="1:20" ht="41.25" thickBot="1">
      <c r="A29" s="910"/>
      <c r="B29" s="883"/>
      <c r="C29" s="883"/>
      <c r="D29" s="883"/>
      <c r="E29" s="375" t="s">
        <v>558</v>
      </c>
      <c r="F29" s="468">
        <v>1</v>
      </c>
      <c r="G29" s="469"/>
      <c r="H29" s="83"/>
      <c r="I29" s="52"/>
      <c r="J29" s="42" t="s">
        <v>563</v>
      </c>
      <c r="K29" s="52"/>
      <c r="L29" s="52"/>
      <c r="M29" s="470">
        <v>1</v>
      </c>
      <c r="N29" s="49">
        <v>0</v>
      </c>
      <c r="O29" s="385">
        <f t="shared" si="1"/>
        <v>1</v>
      </c>
      <c r="P29" s="382" t="str">
        <f t="shared" si="2"/>
        <v>P</v>
      </c>
      <c r="Q29" s="52"/>
      <c r="R29" s="52"/>
      <c r="S29" s="315" t="s">
        <v>741</v>
      </c>
      <c r="T29" s="316"/>
    </row>
    <row r="30" spans="1:20" ht="27.75" thickBot="1">
      <c r="A30" s="118"/>
      <c r="B30" s="120"/>
      <c r="C30" s="120"/>
      <c r="D30" s="120"/>
      <c r="E30" s="376" t="s">
        <v>559</v>
      </c>
      <c r="F30" s="470">
        <v>1</v>
      </c>
      <c r="G30" s="471"/>
      <c r="H30" s="52"/>
      <c r="I30" s="60"/>
      <c r="J30" s="52"/>
      <c r="K30" s="122"/>
      <c r="L30" s="123"/>
      <c r="M30" s="124"/>
      <c r="N30" s="60"/>
      <c r="O30" s="60"/>
      <c r="P30" s="60"/>
      <c r="Q30" s="60"/>
    </row>
    <row r="31" spans="1:20">
      <c r="A31" s="54" t="s">
        <v>25</v>
      </c>
      <c r="B31" s="54"/>
      <c r="C31" s="54"/>
      <c r="D31" s="54"/>
      <c r="E31" s="121"/>
      <c r="F31" s="129"/>
      <c r="G31" s="60"/>
      <c r="H31" s="60"/>
      <c r="I31" s="2"/>
      <c r="J31" s="129"/>
      <c r="K31" s="2"/>
      <c r="L31" s="2"/>
      <c r="M31" s="2"/>
      <c r="N31" s="2"/>
      <c r="O31" s="2"/>
      <c r="P31" s="2"/>
      <c r="Q31" s="2"/>
    </row>
    <row r="32" spans="1:20">
      <c r="A32" s="2"/>
      <c r="B32" s="2"/>
      <c r="C32" s="2"/>
      <c r="D32" s="2"/>
      <c r="E32" s="2"/>
      <c r="F32" s="2"/>
      <c r="G32" s="2"/>
      <c r="H32" s="2"/>
      <c r="I32" s="2"/>
      <c r="J32" s="2"/>
      <c r="K32" s="2"/>
      <c r="L32" s="2"/>
      <c r="M32" s="2"/>
      <c r="N32" s="2"/>
      <c r="O32" s="2"/>
      <c r="P32" s="2"/>
      <c r="Q32" s="2"/>
      <c r="R32" s="459"/>
      <c r="S32" s="459"/>
      <c r="T32" s="459"/>
    </row>
    <row r="33" spans="1:20">
      <c r="A33" s="330"/>
      <c r="B33" s="331"/>
      <c r="C33" s="331"/>
      <c r="D33" s="331"/>
      <c r="E33" s="2"/>
      <c r="F33" s="2"/>
      <c r="G33" s="2"/>
      <c r="H33" s="2"/>
      <c r="I33" s="331"/>
      <c r="J33" s="2"/>
      <c r="K33" s="331"/>
      <c r="L33" s="331"/>
      <c r="M33" s="331"/>
      <c r="N33" s="331"/>
      <c r="O33" s="331"/>
      <c r="P33" s="331"/>
      <c r="Q33" s="332"/>
      <c r="R33" s="458"/>
      <c r="S33" s="459"/>
      <c r="T33" s="459"/>
    </row>
    <row r="34" spans="1:20">
      <c r="A34" s="330"/>
      <c r="B34" s="331"/>
      <c r="C34" s="331"/>
      <c r="D34" s="331"/>
      <c r="E34" s="331"/>
      <c r="F34" s="331"/>
      <c r="G34" s="331"/>
      <c r="H34" s="331"/>
      <c r="I34" s="331"/>
      <c r="J34" s="331"/>
      <c r="K34" s="331"/>
      <c r="L34" s="331"/>
      <c r="M34" s="331"/>
      <c r="N34" s="331"/>
      <c r="O34" s="331"/>
      <c r="P34" s="331"/>
      <c r="Q34" s="331"/>
      <c r="R34" s="331"/>
      <c r="S34" s="331"/>
      <c r="T34" s="332"/>
    </row>
    <row r="35" spans="1:20">
      <c r="A35" s="330"/>
      <c r="B35" s="331"/>
      <c r="C35" s="331"/>
      <c r="D35" s="331"/>
      <c r="E35" s="331"/>
      <c r="F35" s="331"/>
      <c r="G35" s="331"/>
      <c r="H35" s="331"/>
      <c r="I35" s="331"/>
      <c r="J35" s="190"/>
      <c r="K35" s="331"/>
      <c r="L35" s="331"/>
      <c r="M35" s="331"/>
      <c r="N35" s="331"/>
      <c r="O35" s="331"/>
      <c r="P35" s="331"/>
      <c r="Q35" s="331"/>
      <c r="R35" s="331"/>
      <c r="S35" s="331"/>
      <c r="T35" s="332"/>
    </row>
    <row r="36" spans="1:20">
      <c r="A36" s="330"/>
      <c r="B36" s="331"/>
      <c r="C36" s="331"/>
      <c r="D36" s="331"/>
      <c r="E36" s="331"/>
      <c r="F36" s="331"/>
      <c r="G36" s="331"/>
      <c r="H36" s="331"/>
      <c r="I36" s="331"/>
      <c r="J36" s="2"/>
      <c r="K36" s="331"/>
      <c r="L36" s="331"/>
      <c r="M36" s="331"/>
      <c r="N36" s="331"/>
      <c r="O36" s="331"/>
      <c r="P36" s="331"/>
      <c r="Q36" s="331"/>
      <c r="R36" s="331"/>
      <c r="S36" s="331"/>
      <c r="T36" s="332"/>
    </row>
    <row r="37" spans="1:20">
      <c r="A37" s="330"/>
      <c r="B37" s="331"/>
      <c r="C37" s="331"/>
      <c r="D37" s="331"/>
      <c r="E37" s="331"/>
      <c r="F37" s="331"/>
      <c r="G37" s="331"/>
      <c r="H37" s="331"/>
      <c r="I37" s="331"/>
      <c r="J37" s="331"/>
      <c r="K37" s="331"/>
      <c r="L37" s="331"/>
      <c r="M37" s="331"/>
      <c r="N37" s="331"/>
      <c r="O37" s="331"/>
      <c r="P37" s="331"/>
      <c r="Q37" s="331"/>
      <c r="R37" s="331"/>
      <c r="S37" s="331"/>
      <c r="T37" s="332"/>
    </row>
    <row r="38" spans="1:20">
      <c r="A38" s="330"/>
      <c r="B38" s="331"/>
      <c r="C38" s="331"/>
      <c r="D38" s="331"/>
      <c r="E38" s="331"/>
      <c r="F38" s="331"/>
      <c r="G38" s="331"/>
      <c r="H38" s="331"/>
      <c r="I38" s="331"/>
      <c r="J38" s="331"/>
      <c r="K38" s="331"/>
      <c r="L38" s="331"/>
      <c r="M38" s="331"/>
      <c r="N38" s="331"/>
      <c r="O38" s="331"/>
      <c r="P38" s="331"/>
      <c r="Q38" s="331"/>
      <c r="R38" s="331"/>
      <c r="S38" s="331"/>
      <c r="T38" s="332"/>
    </row>
    <row r="39" spans="1:20">
      <c r="A39" s="330"/>
      <c r="B39" s="331"/>
      <c r="C39" s="331"/>
      <c r="D39" s="331"/>
      <c r="E39" s="331"/>
      <c r="F39" s="331"/>
      <c r="G39" s="331"/>
      <c r="H39" s="331"/>
      <c r="I39" s="331"/>
      <c r="J39" s="331"/>
      <c r="K39" s="331"/>
      <c r="L39" s="331"/>
      <c r="M39" s="331"/>
      <c r="N39" s="331"/>
      <c r="O39" s="331"/>
      <c r="P39" s="331"/>
      <c r="Q39" s="331"/>
      <c r="R39" s="331"/>
      <c r="S39" s="331"/>
      <c r="T39" s="332"/>
    </row>
    <row r="40" spans="1:20">
      <c r="A40" s="330"/>
      <c r="B40" s="331"/>
      <c r="C40" s="331"/>
      <c r="D40" s="331"/>
      <c r="E40" s="331"/>
      <c r="F40" s="331"/>
      <c r="G40" s="331"/>
      <c r="H40" s="331"/>
      <c r="I40" s="331"/>
      <c r="J40" s="331"/>
      <c r="K40" s="331"/>
      <c r="L40" s="331"/>
      <c r="M40" s="331"/>
      <c r="N40" s="331"/>
      <c r="O40" s="331"/>
      <c r="P40" s="331"/>
      <c r="Q40" s="331"/>
      <c r="R40" s="331"/>
      <c r="S40" s="331"/>
      <c r="T40" s="332"/>
    </row>
    <row r="41" spans="1:20">
      <c r="A41" s="330"/>
      <c r="B41" s="331"/>
      <c r="C41" s="331"/>
      <c r="D41" s="331"/>
      <c r="E41" s="331"/>
      <c r="F41" s="331"/>
      <c r="G41" s="331"/>
      <c r="H41" s="331"/>
      <c r="I41" s="331"/>
      <c r="J41" s="331"/>
      <c r="K41" s="331"/>
      <c r="L41" s="331"/>
      <c r="M41" s="331"/>
      <c r="N41" s="331"/>
      <c r="O41" s="331"/>
      <c r="P41" s="331"/>
      <c r="Q41" s="331"/>
      <c r="R41" s="331"/>
      <c r="S41" s="331"/>
      <c r="T41" s="332"/>
    </row>
    <row r="42" spans="1:20">
      <c r="A42" s="330"/>
      <c r="B42" s="331"/>
      <c r="C42" s="331"/>
      <c r="D42" s="331"/>
      <c r="E42" s="331"/>
      <c r="F42" s="331"/>
      <c r="G42" s="331"/>
      <c r="H42" s="331"/>
      <c r="I42" s="331"/>
      <c r="J42" s="331"/>
      <c r="K42" s="331"/>
      <c r="L42" s="331"/>
      <c r="M42" s="331"/>
      <c r="N42" s="331"/>
      <c r="O42" s="331"/>
      <c r="P42" s="331"/>
      <c r="Q42" s="331"/>
      <c r="R42" s="331"/>
      <c r="S42" s="331"/>
      <c r="T42" s="332"/>
    </row>
    <row r="43" spans="1:20">
      <c r="A43" s="330"/>
      <c r="B43" s="331"/>
      <c r="C43" s="331"/>
      <c r="D43" s="331"/>
      <c r="E43" s="331"/>
      <c r="F43" s="331"/>
      <c r="G43" s="331"/>
      <c r="H43" s="331"/>
      <c r="I43" s="331"/>
      <c r="J43" s="331"/>
      <c r="K43" s="331"/>
      <c r="L43" s="331"/>
      <c r="M43" s="331"/>
      <c r="N43" s="331"/>
      <c r="O43" s="331"/>
      <c r="P43" s="331"/>
      <c r="Q43" s="331"/>
      <c r="R43" s="331"/>
      <c r="S43" s="331"/>
      <c r="T43" s="332"/>
    </row>
    <row r="44" spans="1:20">
      <c r="E44" s="331"/>
      <c r="F44" s="331"/>
      <c r="G44" s="331"/>
      <c r="H44" s="331"/>
      <c r="J44" s="378"/>
    </row>
    <row r="45" spans="1:20">
      <c r="J45" s="374"/>
    </row>
    <row r="46" spans="1:20">
      <c r="J46" s="374"/>
    </row>
    <row r="47" spans="1:20">
      <c r="J47" s="374"/>
    </row>
    <row r="48" spans="1:20">
      <c r="J48" s="457"/>
    </row>
  </sheetData>
  <mergeCells count="39">
    <mergeCell ref="N15:P15"/>
    <mergeCell ref="Q15:Q16"/>
    <mergeCell ref="R15:R16"/>
    <mergeCell ref="A15:A16"/>
    <mergeCell ref="D15:D16"/>
    <mergeCell ref="E15:E16"/>
    <mergeCell ref="F15:I15"/>
    <mergeCell ref="J15:J16"/>
    <mergeCell ref="B15:B16"/>
    <mergeCell ref="C15:C16"/>
    <mergeCell ref="D23:D29"/>
    <mergeCell ref="A23:A29"/>
    <mergeCell ref="B18:B29"/>
    <mergeCell ref="C18:C29"/>
    <mergeCell ref="A20:A22"/>
    <mergeCell ref="A18:A19"/>
    <mergeCell ref="D18:D19"/>
    <mergeCell ref="D21:D22"/>
    <mergeCell ref="F7:M7"/>
    <mergeCell ref="A8:E8"/>
    <mergeCell ref="F8:M8"/>
    <mergeCell ref="A9:E9"/>
    <mergeCell ref="F9:M9"/>
    <mergeCell ref="T15:T16"/>
    <mergeCell ref="K15:K16"/>
    <mergeCell ref="L15:L16"/>
    <mergeCell ref="M15:M16"/>
    <mergeCell ref="A3:E5"/>
    <mergeCell ref="F3:M3"/>
    <mergeCell ref="N3:T3"/>
    <mergeCell ref="F4:M5"/>
    <mergeCell ref="N4:T4"/>
    <mergeCell ref="N5:T5"/>
    <mergeCell ref="A10:E10"/>
    <mergeCell ref="F10:M10"/>
    <mergeCell ref="A12:T12"/>
    <mergeCell ref="A14:L14"/>
    <mergeCell ref="M14:T14"/>
    <mergeCell ref="A7:E7"/>
  </mergeCells>
  <conditionalFormatting sqref="M30 P18:P29">
    <cfRule type="containsText" dxfId="65" priority="1" stopIfTrue="1" operator="containsText" text="P">
      <formula>NOT(ISERROR(SEARCH("P",M18)))</formula>
    </cfRule>
    <cfRule type="containsText" dxfId="64" priority="2" stopIfTrue="1" operator="containsText" text="R">
      <formula>NOT(ISERROR(SEARCH("R",M18)))</formula>
    </cfRule>
    <cfRule type="containsText" dxfId="63" priority="3" operator="containsText" text="T">
      <formula>NOT(ISERROR(SEARCH("T",M18)))</formula>
    </cfRule>
  </conditionalFormatting>
  <conditionalFormatting sqref="M30 P18:P29">
    <cfRule type="iconSet" priority="89">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6"/>
  <sheetViews>
    <sheetView view="pageBreakPreview" zoomScale="67" zoomScaleNormal="90" zoomScaleSheetLayoutView="67" workbookViewId="0">
      <selection activeCell="L28" sqref="L28:L31"/>
    </sheetView>
  </sheetViews>
  <sheetFormatPr baseColWidth="10" defaultColWidth="11.42578125" defaultRowHeight="13.5"/>
  <cols>
    <col min="1" max="1" width="17" style="1" bestFit="1" customWidth="1"/>
    <col min="2" max="2" width="22.140625" style="1" customWidth="1"/>
    <col min="3" max="3" width="24.140625" style="1" customWidth="1"/>
    <col min="4" max="4" width="25.85546875" style="1" customWidth="1"/>
    <col min="5" max="5" width="50" style="1" bestFit="1" customWidth="1"/>
    <col min="6" max="6" width="5.42578125" style="1" bestFit="1" customWidth="1"/>
    <col min="7" max="7" width="5.7109375" style="1" bestFit="1" customWidth="1"/>
    <col min="8" max="8" width="5.28515625" style="1" customWidth="1"/>
    <col min="9" max="9" width="6.7109375" style="1" customWidth="1"/>
    <col min="10" max="10" width="37.42578125" style="1" customWidth="1"/>
    <col min="11" max="11" width="17.5703125" style="1" customWidth="1"/>
    <col min="12" max="12" width="25.7109375" style="1" customWidth="1"/>
    <col min="13" max="13" width="9.140625" style="1" customWidth="1"/>
    <col min="14" max="14" width="15.85546875" style="1" customWidth="1"/>
    <col min="15" max="15" width="6.85546875" style="1" customWidth="1"/>
    <col min="16" max="16" width="12.28515625" style="1" customWidth="1"/>
    <col min="17" max="17" width="20.7109375" style="1" customWidth="1"/>
    <col min="18" max="18" width="29.7109375" style="1" customWidth="1"/>
    <col min="19" max="19" width="29" style="1" customWidth="1"/>
    <col min="20" max="20" width="33.85546875"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24</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3"/>
      <c r="K5" s="3"/>
      <c r="L5" s="4"/>
      <c r="M5" s="4"/>
      <c r="N5" s="4"/>
      <c r="O5" s="4"/>
      <c r="P5" s="4"/>
      <c r="Q5" s="4"/>
      <c r="R5" s="4"/>
      <c r="S5" s="4"/>
      <c r="T5" s="4"/>
    </row>
    <row r="6" spans="1:20">
      <c r="A6" s="815" t="s">
        <v>10</v>
      </c>
      <c r="B6" s="815"/>
      <c r="C6" s="815"/>
      <c r="D6" s="815"/>
      <c r="E6" s="815"/>
      <c r="F6" s="864" t="s">
        <v>434</v>
      </c>
      <c r="G6" s="817"/>
      <c r="H6" s="817"/>
      <c r="I6" s="817"/>
      <c r="J6" s="817"/>
      <c r="K6" s="817"/>
      <c r="L6" s="817"/>
      <c r="M6" s="818"/>
      <c r="N6" s="4"/>
      <c r="O6" s="4"/>
      <c r="P6" s="4"/>
      <c r="Q6" s="4"/>
      <c r="R6" s="4"/>
      <c r="S6" s="4"/>
      <c r="T6" s="4"/>
    </row>
    <row r="7" spans="1:20">
      <c r="A7" s="815" t="s">
        <v>26</v>
      </c>
      <c r="B7" s="815"/>
      <c r="C7" s="815"/>
      <c r="D7" s="815"/>
      <c r="E7" s="815"/>
      <c r="F7" s="864">
        <v>2021</v>
      </c>
      <c r="G7" s="817"/>
      <c r="H7" s="817"/>
      <c r="I7" s="817"/>
      <c r="J7" s="817"/>
      <c r="K7" s="817"/>
      <c r="L7" s="817"/>
      <c r="M7" s="818"/>
      <c r="N7" s="4"/>
      <c r="O7" s="4"/>
      <c r="P7" s="4"/>
      <c r="Q7" s="4"/>
      <c r="R7" s="4"/>
      <c r="S7" s="4"/>
      <c r="T7" s="4"/>
    </row>
    <row r="8" spans="1:20">
      <c r="A8" s="815" t="s">
        <v>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9" t="s">
        <v>9</v>
      </c>
      <c r="B11" s="820"/>
      <c r="C11" s="820"/>
      <c r="D11" s="820"/>
      <c r="E11" s="820"/>
      <c r="F11" s="820"/>
      <c r="G11" s="820"/>
      <c r="H11" s="820"/>
      <c r="I11" s="820"/>
      <c r="J11" s="820"/>
      <c r="K11" s="820"/>
      <c r="L11" s="820"/>
      <c r="M11" s="820"/>
      <c r="N11" s="820"/>
      <c r="O11" s="820"/>
      <c r="P11" s="820"/>
      <c r="Q11" s="820"/>
      <c r="R11" s="820"/>
      <c r="S11" s="820"/>
      <c r="T11" s="821"/>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23.25" customHeight="1" thickBot="1">
      <c r="A14" s="842" t="s">
        <v>28</v>
      </c>
      <c r="B14" s="809" t="s">
        <v>554</v>
      </c>
      <c r="C14" s="809" t="s">
        <v>555</v>
      </c>
      <c r="D14" s="842" t="s">
        <v>27</v>
      </c>
      <c r="E14" s="844" t="s">
        <v>20</v>
      </c>
      <c r="F14" s="846" t="s">
        <v>11</v>
      </c>
      <c r="G14" s="847"/>
      <c r="H14" s="847"/>
      <c r="I14" s="848"/>
      <c r="J14" s="838" t="s">
        <v>21</v>
      </c>
      <c r="K14" s="838" t="s">
        <v>22</v>
      </c>
      <c r="L14" s="838" t="s">
        <v>2</v>
      </c>
      <c r="M14" s="840" t="s">
        <v>23</v>
      </c>
      <c r="N14" s="829" t="s">
        <v>3</v>
      </c>
      <c r="O14" s="830"/>
      <c r="P14" s="831"/>
      <c r="Q14" s="832" t="s">
        <v>389</v>
      </c>
      <c r="R14" s="834" t="s">
        <v>5</v>
      </c>
      <c r="S14" s="11" t="s">
        <v>30</v>
      </c>
      <c r="T14" s="836" t="s">
        <v>0</v>
      </c>
    </row>
    <row r="15" spans="1:20" ht="45.75" customHeight="1" thickBot="1">
      <c r="A15" s="843"/>
      <c r="B15" s="810"/>
      <c r="C15" s="810"/>
      <c r="D15" s="843"/>
      <c r="E15" s="845"/>
      <c r="F15" s="12" t="s">
        <v>12</v>
      </c>
      <c r="G15" s="12" t="s">
        <v>13</v>
      </c>
      <c r="H15" s="12" t="s">
        <v>14</v>
      </c>
      <c r="I15" s="12" t="s">
        <v>15</v>
      </c>
      <c r="J15" s="839"/>
      <c r="K15" s="839"/>
      <c r="L15" s="839"/>
      <c r="M15" s="841"/>
      <c r="N15" s="67" t="s">
        <v>31</v>
      </c>
      <c r="O15" s="14" t="s">
        <v>29</v>
      </c>
      <c r="P15" s="15" t="s">
        <v>32</v>
      </c>
      <c r="Q15" s="833"/>
      <c r="R15" s="835"/>
      <c r="S15" s="16"/>
      <c r="T15" s="837"/>
    </row>
    <row r="16" spans="1:20" ht="14.25" thickBot="1">
      <c r="A16" s="2"/>
      <c r="B16" s="2"/>
      <c r="C16" s="2"/>
      <c r="D16" s="2"/>
      <c r="E16" s="2"/>
      <c r="F16" s="2"/>
      <c r="G16" s="2"/>
      <c r="H16" s="2"/>
      <c r="I16" s="2"/>
      <c r="J16" s="2"/>
      <c r="K16" s="2"/>
      <c r="L16" s="17"/>
      <c r="M16" s="2"/>
      <c r="N16" s="18"/>
      <c r="O16" s="18"/>
      <c r="P16" s="18"/>
      <c r="Q16" s="2"/>
      <c r="R16" s="2"/>
      <c r="S16" s="2"/>
      <c r="T16" s="2"/>
    </row>
    <row r="17" spans="1:21" ht="27">
      <c r="A17" s="981">
        <v>1</v>
      </c>
      <c r="B17" s="902" t="s">
        <v>568</v>
      </c>
      <c r="C17" s="902" t="s">
        <v>691</v>
      </c>
      <c r="D17" s="902" t="s">
        <v>435</v>
      </c>
      <c r="E17" s="344" t="s">
        <v>436</v>
      </c>
      <c r="F17" s="986">
        <v>0</v>
      </c>
      <c r="G17" s="980"/>
      <c r="H17" s="980">
        <v>0</v>
      </c>
      <c r="I17" s="980">
        <v>0</v>
      </c>
      <c r="J17" s="902" t="s">
        <v>437</v>
      </c>
      <c r="K17" s="983">
        <v>1500000</v>
      </c>
      <c r="L17" s="984">
        <v>0</v>
      </c>
      <c r="M17" s="980">
        <v>0.5</v>
      </c>
      <c r="N17" s="955">
        <v>5.0000000000000001E-3</v>
      </c>
      <c r="O17" s="929">
        <f>IF(M17&lt;1,(AVERAGE(F17:I17)/M17),SUM(F17:I17)/M17)</f>
        <v>0</v>
      </c>
      <c r="P17" s="957" t="str">
        <f>IF(O17&lt;=V$17,"T",IF(O17&lt;$Y$17,"R",IF(O17&gt;=$Y$17,"P")))</f>
        <v>T</v>
      </c>
      <c r="Q17" s="973">
        <v>0</v>
      </c>
      <c r="R17" s="939"/>
      <c r="S17" s="939" t="s">
        <v>438</v>
      </c>
      <c r="T17" s="942"/>
    </row>
    <row r="18" spans="1:21" ht="27">
      <c r="A18" s="961"/>
      <c r="B18" s="903"/>
      <c r="C18" s="903"/>
      <c r="D18" s="903"/>
      <c r="E18" s="345" t="s">
        <v>439</v>
      </c>
      <c r="F18" s="976"/>
      <c r="G18" s="946"/>
      <c r="H18" s="946"/>
      <c r="I18" s="946"/>
      <c r="J18" s="903"/>
      <c r="K18" s="945"/>
      <c r="L18" s="931"/>
      <c r="M18" s="946"/>
      <c r="N18" s="948"/>
      <c r="O18" s="951"/>
      <c r="P18" s="953"/>
      <c r="Q18" s="937"/>
      <c r="R18" s="940"/>
      <c r="S18" s="940"/>
      <c r="T18" s="934"/>
    </row>
    <row r="19" spans="1:21" ht="27">
      <c r="A19" s="961"/>
      <c r="B19" s="903"/>
      <c r="C19" s="903"/>
      <c r="D19" s="903"/>
      <c r="E19" s="345" t="s">
        <v>440</v>
      </c>
      <c r="F19" s="976"/>
      <c r="G19" s="982"/>
      <c r="H19" s="982"/>
      <c r="I19" s="982"/>
      <c r="J19" s="903"/>
      <c r="K19" s="945"/>
      <c r="L19" s="931"/>
      <c r="M19" s="946"/>
      <c r="N19" s="949"/>
      <c r="O19" s="930"/>
      <c r="P19" s="954"/>
      <c r="Q19" s="938"/>
      <c r="R19" s="941"/>
      <c r="S19" s="941"/>
      <c r="T19" s="935"/>
    </row>
    <row r="20" spans="1:21" ht="27">
      <c r="A20" s="960">
        <v>2</v>
      </c>
      <c r="B20" s="903"/>
      <c r="C20" s="903"/>
      <c r="D20" s="922" t="s">
        <v>441</v>
      </c>
      <c r="E20" s="345" t="s">
        <v>442</v>
      </c>
      <c r="F20" s="975">
        <v>25</v>
      </c>
      <c r="G20" s="956">
        <v>25</v>
      </c>
      <c r="H20" s="956">
        <v>25</v>
      </c>
      <c r="I20" s="956">
        <v>25</v>
      </c>
      <c r="J20" s="922" t="s">
        <v>443</v>
      </c>
      <c r="K20" s="978">
        <v>0</v>
      </c>
      <c r="L20" s="956">
        <v>0</v>
      </c>
      <c r="M20" s="985">
        <v>1</v>
      </c>
      <c r="N20" s="947">
        <f t="shared" ref="N20:N24" si="0">IF(M20&lt;1,M20-AVERAGE(F20:I20),M20-(SUM(F20:I20)))</f>
        <v>-99</v>
      </c>
      <c r="O20" s="950">
        <f t="shared" ref="O20:O24" si="1">IF(M20&lt;1,(AVERAGE(F20:I20)/M20),SUM(F20:I20)/M20)</f>
        <v>100</v>
      </c>
      <c r="P20" s="952" t="str">
        <f t="shared" ref="P20:P24" si="2">IF(O20&lt;=V$17,"T",IF(O20&lt;$Y$17,"R",IF(O20&gt;=$Y$17,"P")))</f>
        <v>P</v>
      </c>
      <c r="Q20" s="936">
        <v>0</v>
      </c>
      <c r="R20" s="922" t="s">
        <v>444</v>
      </c>
      <c r="S20" s="968" t="s">
        <v>445</v>
      </c>
      <c r="T20" s="933" t="s">
        <v>446</v>
      </c>
    </row>
    <row r="21" spans="1:21" ht="27">
      <c r="A21" s="961"/>
      <c r="B21" s="903"/>
      <c r="C21" s="903"/>
      <c r="D21" s="903"/>
      <c r="E21" s="345" t="s">
        <v>447</v>
      </c>
      <c r="F21" s="976"/>
      <c r="G21" s="931"/>
      <c r="H21" s="931"/>
      <c r="I21" s="931"/>
      <c r="J21" s="903"/>
      <c r="K21" s="945"/>
      <c r="L21" s="931"/>
      <c r="M21" s="931"/>
      <c r="N21" s="948"/>
      <c r="O21" s="951"/>
      <c r="P21" s="953"/>
      <c r="Q21" s="937"/>
      <c r="R21" s="903"/>
      <c r="S21" s="940"/>
      <c r="T21" s="934"/>
    </row>
    <row r="22" spans="1:21">
      <c r="A22" s="961"/>
      <c r="B22" s="903"/>
      <c r="C22" s="903"/>
      <c r="D22" s="903"/>
      <c r="E22" s="72" t="s">
        <v>448</v>
      </c>
      <c r="F22" s="976"/>
      <c r="G22" s="931"/>
      <c r="H22" s="931"/>
      <c r="I22" s="931"/>
      <c r="J22" s="903"/>
      <c r="K22" s="945"/>
      <c r="L22" s="931"/>
      <c r="M22" s="931"/>
      <c r="N22" s="948"/>
      <c r="O22" s="951"/>
      <c r="P22" s="953"/>
      <c r="Q22" s="937"/>
      <c r="R22" s="903"/>
      <c r="S22" s="940"/>
      <c r="T22" s="934"/>
    </row>
    <row r="23" spans="1:21">
      <c r="A23" s="974"/>
      <c r="B23" s="903"/>
      <c r="C23" s="903"/>
      <c r="D23" s="904"/>
      <c r="E23" s="72" t="s">
        <v>449</v>
      </c>
      <c r="F23" s="977"/>
      <c r="G23" s="932"/>
      <c r="H23" s="932"/>
      <c r="I23" s="932"/>
      <c r="J23" s="904"/>
      <c r="K23" s="979"/>
      <c r="L23" s="932"/>
      <c r="M23" s="932"/>
      <c r="N23" s="949"/>
      <c r="O23" s="930"/>
      <c r="P23" s="954"/>
      <c r="Q23" s="938"/>
      <c r="R23" s="904"/>
      <c r="S23" s="941"/>
      <c r="T23" s="935"/>
    </row>
    <row r="24" spans="1:21" ht="40.5">
      <c r="A24" s="960">
        <v>3</v>
      </c>
      <c r="B24" s="903"/>
      <c r="C24" s="903"/>
      <c r="D24" s="922" t="s">
        <v>450</v>
      </c>
      <c r="E24" s="72" t="s">
        <v>451</v>
      </c>
      <c r="F24" s="943">
        <v>1</v>
      </c>
      <c r="G24" s="891"/>
      <c r="H24" s="891"/>
      <c r="I24" s="891"/>
      <c r="J24" s="811" t="s">
        <v>452</v>
      </c>
      <c r="K24" s="945">
        <v>500000</v>
      </c>
      <c r="L24" s="945">
        <v>414000</v>
      </c>
      <c r="M24" s="946">
        <v>1</v>
      </c>
      <c r="N24" s="947">
        <f t="shared" si="0"/>
        <v>0</v>
      </c>
      <c r="O24" s="950">
        <f t="shared" si="1"/>
        <v>1</v>
      </c>
      <c r="P24" s="952" t="str">
        <f t="shared" si="2"/>
        <v>P</v>
      </c>
      <c r="Q24" s="966">
        <f>ROUNDDOWN((L24*100)/K24,2)/100</f>
        <v>0.82799999999999996</v>
      </c>
      <c r="R24" s="922" t="s">
        <v>453</v>
      </c>
      <c r="S24" s="968" t="s">
        <v>454</v>
      </c>
      <c r="T24" s="969" t="s">
        <v>455</v>
      </c>
    </row>
    <row r="25" spans="1:21" ht="27">
      <c r="A25" s="961"/>
      <c r="B25" s="903"/>
      <c r="C25" s="903"/>
      <c r="D25" s="903"/>
      <c r="E25" s="72" t="s">
        <v>456</v>
      </c>
      <c r="F25" s="943"/>
      <c r="G25" s="891"/>
      <c r="H25" s="891"/>
      <c r="I25" s="891"/>
      <c r="J25" s="811"/>
      <c r="K25" s="945"/>
      <c r="L25" s="945"/>
      <c r="M25" s="946"/>
      <c r="N25" s="948"/>
      <c r="O25" s="951"/>
      <c r="P25" s="953"/>
      <c r="Q25" s="967"/>
      <c r="R25" s="903"/>
      <c r="S25" s="940"/>
      <c r="T25" s="970"/>
    </row>
    <row r="26" spans="1:21" ht="27">
      <c r="A26" s="961"/>
      <c r="B26" s="903"/>
      <c r="C26" s="903"/>
      <c r="D26" s="903"/>
      <c r="E26" s="72" t="s">
        <v>457</v>
      </c>
      <c r="F26" s="943"/>
      <c r="G26" s="891"/>
      <c r="H26" s="891"/>
      <c r="I26" s="891"/>
      <c r="J26" s="811"/>
      <c r="K26" s="945"/>
      <c r="L26" s="945"/>
      <c r="M26" s="946"/>
      <c r="N26" s="948"/>
      <c r="O26" s="951"/>
      <c r="P26" s="953"/>
      <c r="Q26" s="967"/>
      <c r="R26" s="903"/>
      <c r="S26" s="940"/>
      <c r="T26" s="970"/>
    </row>
    <row r="27" spans="1:21" ht="27">
      <c r="A27" s="961"/>
      <c r="B27" s="903"/>
      <c r="C27" s="903"/>
      <c r="D27" s="903"/>
      <c r="E27" s="130" t="s">
        <v>458</v>
      </c>
      <c r="F27" s="962"/>
      <c r="G27" s="956"/>
      <c r="H27" s="956"/>
      <c r="I27" s="956"/>
      <c r="J27" s="922"/>
      <c r="K27" s="945"/>
      <c r="L27" s="945"/>
      <c r="M27" s="946"/>
      <c r="N27" s="948"/>
      <c r="O27" s="951"/>
      <c r="P27" s="953"/>
      <c r="Q27" s="967"/>
      <c r="R27" s="903"/>
      <c r="S27" s="940"/>
      <c r="T27" s="970"/>
    </row>
    <row r="28" spans="1:21" ht="25.5" customHeight="1">
      <c r="A28" s="812">
        <v>4</v>
      </c>
      <c r="B28" s="811" t="s">
        <v>569</v>
      </c>
      <c r="C28" s="811" t="s">
        <v>694</v>
      </c>
      <c r="D28" s="811" t="s">
        <v>459</v>
      </c>
      <c r="E28" s="72" t="s">
        <v>460</v>
      </c>
      <c r="F28" s="943">
        <v>0.25</v>
      </c>
      <c r="G28" s="943">
        <v>0.25</v>
      </c>
      <c r="H28" s="891">
        <v>25</v>
      </c>
      <c r="I28" s="891">
        <v>25</v>
      </c>
      <c r="J28" s="811" t="s">
        <v>443</v>
      </c>
      <c r="K28" s="891">
        <v>0</v>
      </c>
      <c r="L28" s="891">
        <v>0</v>
      </c>
      <c r="M28" s="963">
        <v>1</v>
      </c>
      <c r="N28" s="943">
        <v>0</v>
      </c>
      <c r="O28" s="964">
        <v>1</v>
      </c>
      <c r="P28" s="965" t="str">
        <f>IF(O28&lt;=U$17,"T",IF(O28&lt;$Y$17,"R",IF(O28&gt;=$Y$17,"P")))</f>
        <v>P</v>
      </c>
      <c r="Q28" s="965"/>
      <c r="R28" s="971">
        <v>0</v>
      </c>
      <c r="S28" s="972" t="s">
        <v>461</v>
      </c>
      <c r="T28" s="944" t="s">
        <v>804</v>
      </c>
      <c r="U28" s="958"/>
    </row>
    <row r="29" spans="1:21" ht="15" customHeight="1">
      <c r="A29" s="812"/>
      <c r="B29" s="811"/>
      <c r="C29" s="811"/>
      <c r="D29" s="811"/>
      <c r="E29" s="72" t="s">
        <v>462</v>
      </c>
      <c r="F29" s="943"/>
      <c r="G29" s="943"/>
      <c r="H29" s="891"/>
      <c r="I29" s="891"/>
      <c r="J29" s="811"/>
      <c r="K29" s="891"/>
      <c r="L29" s="891"/>
      <c r="M29" s="891"/>
      <c r="N29" s="943"/>
      <c r="O29" s="964"/>
      <c r="P29" s="965"/>
      <c r="Q29" s="965"/>
      <c r="R29" s="971"/>
      <c r="S29" s="972"/>
      <c r="T29" s="944"/>
      <c r="U29" s="959"/>
    </row>
    <row r="30" spans="1:21" ht="15" customHeight="1">
      <c r="A30" s="812"/>
      <c r="B30" s="811"/>
      <c r="C30" s="811"/>
      <c r="D30" s="811"/>
      <c r="E30" s="72" t="s">
        <v>463</v>
      </c>
      <c r="F30" s="943"/>
      <c r="G30" s="943"/>
      <c r="H30" s="891"/>
      <c r="I30" s="891"/>
      <c r="J30" s="811"/>
      <c r="K30" s="891"/>
      <c r="L30" s="891"/>
      <c r="M30" s="891"/>
      <c r="N30" s="943"/>
      <c r="O30" s="964"/>
      <c r="P30" s="965"/>
      <c r="Q30" s="965"/>
      <c r="R30" s="971"/>
      <c r="S30" s="972"/>
      <c r="T30" s="944"/>
      <c r="U30" s="959"/>
    </row>
    <row r="31" spans="1:21" ht="45" customHeight="1">
      <c r="A31" s="812"/>
      <c r="B31" s="811"/>
      <c r="C31" s="811"/>
      <c r="D31" s="811"/>
      <c r="E31" s="72" t="s">
        <v>464</v>
      </c>
      <c r="F31" s="943"/>
      <c r="G31" s="943"/>
      <c r="H31" s="891"/>
      <c r="I31" s="891"/>
      <c r="J31" s="811"/>
      <c r="K31" s="891"/>
      <c r="L31" s="891"/>
      <c r="M31" s="891"/>
      <c r="N31" s="943"/>
      <c r="O31" s="964"/>
      <c r="P31" s="965"/>
      <c r="Q31" s="965"/>
      <c r="R31" s="971"/>
      <c r="S31" s="972"/>
      <c r="T31" s="944"/>
      <c r="U31" s="959"/>
    </row>
    <row r="32" spans="1:21" ht="45" customHeight="1">
      <c r="A32" s="881">
        <v>5</v>
      </c>
      <c r="B32" s="811"/>
      <c r="C32" s="811"/>
      <c r="D32" s="884" t="s">
        <v>793</v>
      </c>
      <c r="E32" s="42" t="s">
        <v>794</v>
      </c>
      <c r="F32" s="27">
        <v>4</v>
      </c>
      <c r="G32" s="467">
        <v>4</v>
      </c>
      <c r="H32" s="467">
        <v>4</v>
      </c>
      <c r="I32" s="83">
        <v>0</v>
      </c>
      <c r="J32" s="989" t="s">
        <v>797</v>
      </c>
      <c r="K32" s="83">
        <v>0</v>
      </c>
      <c r="L32" s="83">
        <v>0</v>
      </c>
      <c r="M32" s="90">
        <v>12</v>
      </c>
      <c r="N32" s="394">
        <f>IF(M32&lt;1,M32-AVERAGE(F32:I32),M32-(SUM(F32:I32)))</f>
        <v>0</v>
      </c>
      <c r="O32" s="473">
        <f t="shared" ref="O32:O33" si="3">IF(M32&lt;1,(AVERAGE(F32:I32)/M32),SUM(F32:I32)/M32)</f>
        <v>1</v>
      </c>
      <c r="P32" s="359" t="str">
        <f t="shared" ref="P32:P35" si="4">IF(O32&lt;=V$26,"T",IF(O32&lt;$Y$26,"R",IF(O32&gt;=$Y$26,"P")))</f>
        <v>P</v>
      </c>
      <c r="Q32" s="90" t="s">
        <v>798</v>
      </c>
      <c r="R32" s="90" t="s">
        <v>798</v>
      </c>
      <c r="S32" s="987" t="s">
        <v>799</v>
      </c>
      <c r="T32" s="749" t="s">
        <v>800</v>
      </c>
      <c r="U32" s="395"/>
    </row>
    <row r="33" spans="1:21" ht="45" customHeight="1">
      <c r="A33" s="881"/>
      <c r="B33" s="811"/>
      <c r="C33" s="811"/>
      <c r="D33" s="884"/>
      <c r="E33" s="42" t="s">
        <v>802</v>
      </c>
      <c r="F33" s="27">
        <v>4</v>
      </c>
      <c r="G33" s="467">
        <v>4</v>
      </c>
      <c r="H33" s="467">
        <v>4</v>
      </c>
      <c r="I33" s="83">
        <v>0</v>
      </c>
      <c r="J33" s="990"/>
      <c r="K33" s="83">
        <v>0</v>
      </c>
      <c r="L33" s="83">
        <v>0</v>
      </c>
      <c r="M33" s="90">
        <v>12</v>
      </c>
      <c r="N33" s="394">
        <f t="shared" ref="N33" si="5">IF(M33&lt;1,M33-AVERAGE(F33:I33),M33-(SUM(F33:I33)))</f>
        <v>0</v>
      </c>
      <c r="O33" s="473">
        <f t="shared" si="3"/>
        <v>1</v>
      </c>
      <c r="P33" s="359" t="str">
        <f t="shared" si="4"/>
        <v>P</v>
      </c>
      <c r="Q33" s="90" t="s">
        <v>798</v>
      </c>
      <c r="R33" s="90" t="s">
        <v>798</v>
      </c>
      <c r="S33" s="987"/>
      <c r="T33" s="988" t="s">
        <v>801</v>
      </c>
      <c r="U33" s="395"/>
    </row>
    <row r="34" spans="1:21" ht="45" customHeight="1">
      <c r="A34" s="881"/>
      <c r="B34" s="811"/>
      <c r="C34" s="811"/>
      <c r="D34" s="884"/>
      <c r="E34" s="42" t="s">
        <v>796</v>
      </c>
      <c r="F34" s="38">
        <v>1</v>
      </c>
      <c r="G34" s="468">
        <v>1</v>
      </c>
      <c r="H34" s="468">
        <v>1</v>
      </c>
      <c r="I34" s="791">
        <v>1</v>
      </c>
      <c r="J34" s="990"/>
      <c r="K34" s="83">
        <v>0</v>
      </c>
      <c r="L34" s="83">
        <v>0</v>
      </c>
      <c r="M34" s="311">
        <v>1</v>
      </c>
      <c r="N34" s="394">
        <v>0</v>
      </c>
      <c r="O34" s="473">
        <v>1</v>
      </c>
      <c r="P34" s="359" t="str">
        <f t="shared" si="4"/>
        <v>P</v>
      </c>
      <c r="Q34" s="90" t="s">
        <v>798</v>
      </c>
      <c r="R34" s="90" t="s">
        <v>798</v>
      </c>
      <c r="S34" s="987"/>
      <c r="T34" s="988"/>
      <c r="U34" s="395"/>
    </row>
    <row r="35" spans="1:21" ht="35.25" customHeight="1" thickBot="1">
      <c r="A35" s="882"/>
      <c r="B35" s="883"/>
      <c r="C35" s="883"/>
      <c r="D35" s="885"/>
      <c r="E35" s="113" t="s">
        <v>803</v>
      </c>
      <c r="F35" s="400">
        <v>1</v>
      </c>
      <c r="G35" s="400">
        <v>1</v>
      </c>
      <c r="H35" s="401">
        <v>1</v>
      </c>
      <c r="I35" s="401">
        <v>1</v>
      </c>
      <c r="J35" s="991"/>
      <c r="K35" s="52">
        <v>0</v>
      </c>
      <c r="L35" s="347"/>
      <c r="M35" s="401">
        <v>1</v>
      </c>
      <c r="N35" s="402">
        <v>0</v>
      </c>
      <c r="O35" s="474">
        <v>1</v>
      </c>
      <c r="P35" s="360" t="str">
        <f t="shared" si="4"/>
        <v>P</v>
      </c>
      <c r="Q35" s="403" t="s">
        <v>798</v>
      </c>
      <c r="R35" s="403" t="s">
        <v>798</v>
      </c>
      <c r="S35" s="750"/>
      <c r="T35" s="751"/>
      <c r="U35" s="395"/>
    </row>
    <row r="36" spans="1:21" ht="12.75" customHeight="1">
      <c r="A36" s="346"/>
      <c r="B36" s="343"/>
      <c r="C36" s="343"/>
      <c r="D36" s="343"/>
      <c r="E36" s="343"/>
      <c r="F36" s="343"/>
      <c r="G36" s="343"/>
      <c r="H36" s="343"/>
      <c r="I36" s="343"/>
      <c r="J36" s="343"/>
      <c r="K36" s="343"/>
      <c r="L36" s="343"/>
      <c r="M36" s="343"/>
      <c r="N36" s="343"/>
      <c r="O36" s="343"/>
      <c r="P36" s="343"/>
      <c r="Q36" s="343"/>
      <c r="R36" s="343"/>
      <c r="S36" s="717"/>
      <c r="T36" s="397"/>
    </row>
    <row r="37" spans="1:21" ht="12.75" customHeight="1">
      <c r="A37" s="54" t="s">
        <v>25</v>
      </c>
      <c r="B37" s="319"/>
      <c r="C37" s="319"/>
      <c r="D37" s="319"/>
      <c r="E37" s="319"/>
      <c r="F37" s="319"/>
      <c r="G37" s="319"/>
      <c r="H37" s="319"/>
      <c r="I37" s="319"/>
      <c r="J37" s="319"/>
      <c r="K37" s="319"/>
      <c r="L37" s="319"/>
      <c r="M37" s="319"/>
      <c r="N37" s="319"/>
      <c r="O37" s="319"/>
      <c r="P37" s="319"/>
      <c r="Q37" s="319"/>
      <c r="R37" s="319"/>
      <c r="S37" s="319"/>
      <c r="T37" s="320"/>
    </row>
    <row r="38" spans="1:21" ht="12.75" customHeight="1">
      <c r="A38" s="318"/>
      <c r="B38" s="319"/>
      <c r="C38" s="319"/>
      <c r="D38" s="319"/>
      <c r="E38" s="319"/>
      <c r="F38" s="319"/>
      <c r="G38" s="319"/>
      <c r="H38" s="319"/>
      <c r="I38" s="319"/>
      <c r="J38" s="319"/>
      <c r="K38" s="319"/>
      <c r="L38" s="319"/>
      <c r="M38" s="319"/>
      <c r="N38" s="319"/>
      <c r="O38" s="319"/>
      <c r="P38" s="319"/>
      <c r="Q38" s="319"/>
      <c r="R38" s="319"/>
      <c r="S38" s="319"/>
      <c r="T38" s="320"/>
    </row>
    <row r="39" spans="1:21">
      <c r="A39" s="318"/>
      <c r="B39" s="319"/>
      <c r="C39" s="319"/>
      <c r="D39" s="319"/>
      <c r="E39" s="319"/>
      <c r="F39" s="319"/>
      <c r="G39" s="319"/>
      <c r="H39" s="319"/>
      <c r="I39" s="319"/>
      <c r="J39" s="319"/>
      <c r="K39" s="319"/>
      <c r="L39" s="319"/>
      <c r="M39" s="319"/>
      <c r="N39" s="319"/>
      <c r="O39" s="319"/>
      <c r="P39" s="319"/>
      <c r="Q39" s="319"/>
      <c r="R39" s="319"/>
      <c r="S39" s="319"/>
      <c r="T39" s="320"/>
    </row>
    <row r="40" spans="1:21">
      <c r="A40" s="318"/>
      <c r="B40" s="319"/>
      <c r="C40" s="319"/>
      <c r="D40" s="319"/>
      <c r="E40" s="319"/>
      <c r="F40" s="319"/>
      <c r="G40" s="319"/>
      <c r="H40" s="319"/>
      <c r="I40" s="319"/>
      <c r="J40" s="319"/>
      <c r="K40" s="319"/>
      <c r="L40" s="319"/>
      <c r="M40" s="319"/>
      <c r="N40" s="319"/>
      <c r="O40" s="319"/>
      <c r="P40" s="319"/>
      <c r="Q40" s="319"/>
      <c r="R40" s="319"/>
      <c r="S40" s="319"/>
      <c r="T40" s="320"/>
    </row>
    <row r="41" spans="1:21">
      <c r="A41" s="333"/>
      <c r="B41" s="188"/>
      <c r="C41" s="188"/>
      <c r="D41" s="188"/>
      <c r="E41" s="188"/>
      <c r="F41" s="188"/>
      <c r="G41" s="188"/>
      <c r="H41" s="188"/>
      <c r="I41" s="188"/>
      <c r="J41" s="188"/>
      <c r="K41" s="188"/>
      <c r="L41" s="188"/>
      <c r="M41" s="188"/>
      <c r="N41" s="188"/>
      <c r="O41" s="188"/>
      <c r="P41" s="188"/>
      <c r="Q41" s="188"/>
      <c r="R41" s="188"/>
      <c r="S41" s="188"/>
      <c r="T41" s="329"/>
    </row>
    <row r="42" spans="1:21">
      <c r="A42" s="334"/>
      <c r="B42" s="334"/>
      <c r="C42" s="334"/>
      <c r="D42" s="328"/>
      <c r="E42" s="328"/>
      <c r="F42" s="334"/>
      <c r="G42" s="334"/>
      <c r="H42" s="328"/>
      <c r="I42" s="334"/>
      <c r="J42" s="328"/>
      <c r="K42" s="334"/>
      <c r="L42" s="334"/>
      <c r="M42" s="334"/>
      <c r="N42" s="334"/>
      <c r="O42" s="334"/>
      <c r="P42" s="334"/>
      <c r="Q42" s="334"/>
      <c r="R42" s="334"/>
      <c r="S42" s="334"/>
      <c r="T42" s="334"/>
      <c r="U42" s="334"/>
    </row>
    <row r="43" spans="1:21">
      <c r="A43" s="334"/>
      <c r="B43" s="334"/>
      <c r="C43" s="334"/>
      <c r="D43" s="328"/>
      <c r="E43" s="328"/>
      <c r="F43" s="334"/>
      <c r="G43" s="334"/>
      <c r="H43" s="334"/>
      <c r="I43" s="334"/>
      <c r="J43" s="328"/>
      <c r="K43" s="334"/>
      <c r="L43" s="334"/>
      <c r="M43" s="334"/>
      <c r="N43" s="334"/>
      <c r="O43" s="334"/>
      <c r="P43" s="334"/>
      <c r="Q43" s="334"/>
      <c r="R43" s="334"/>
      <c r="S43" s="334"/>
      <c r="T43" s="334"/>
      <c r="U43" s="334"/>
    </row>
    <row r="44" spans="1:21">
      <c r="A44" s="334"/>
      <c r="B44" s="334"/>
      <c r="C44" s="334"/>
      <c r="D44" s="328"/>
      <c r="E44" s="328"/>
      <c r="F44" s="334"/>
      <c r="G44" s="334"/>
      <c r="H44" s="334"/>
      <c r="I44" s="334"/>
      <c r="J44" s="328"/>
      <c r="K44" s="334"/>
      <c r="L44" s="334"/>
      <c r="M44" s="334"/>
      <c r="N44" s="334"/>
      <c r="O44" s="334"/>
      <c r="P44" s="334"/>
      <c r="Q44" s="334"/>
      <c r="R44" s="334"/>
      <c r="S44" s="334"/>
      <c r="T44" s="334"/>
      <c r="U44" s="334"/>
    </row>
    <row r="45" spans="1:21">
      <c r="A45" s="334"/>
      <c r="B45" s="334"/>
      <c r="C45" s="334"/>
      <c r="D45" s="328"/>
      <c r="E45" s="328"/>
      <c r="F45" s="334"/>
      <c r="G45" s="334"/>
      <c r="H45" s="334"/>
      <c r="I45" s="334"/>
      <c r="J45" s="328"/>
      <c r="K45" s="334"/>
      <c r="L45" s="334"/>
      <c r="M45" s="334"/>
      <c r="N45" s="334"/>
      <c r="O45" s="334"/>
      <c r="P45" s="334"/>
      <c r="Q45" s="334"/>
      <c r="R45" s="334"/>
      <c r="S45" s="334"/>
      <c r="T45" s="334"/>
      <c r="U45" s="334"/>
    </row>
    <row r="46" spans="1:21">
      <c r="A46" s="334"/>
      <c r="B46" s="334"/>
      <c r="C46" s="334"/>
      <c r="D46" s="334"/>
      <c r="E46" s="328"/>
      <c r="F46" s="334"/>
      <c r="G46" s="334"/>
      <c r="H46" s="334"/>
      <c r="I46" s="334"/>
      <c r="J46" s="328"/>
      <c r="K46" s="334"/>
      <c r="L46" s="334"/>
      <c r="M46" s="334"/>
      <c r="N46" s="334"/>
      <c r="O46" s="334"/>
      <c r="P46" s="334"/>
      <c r="Q46" s="334"/>
      <c r="R46" s="334"/>
      <c r="S46" s="334"/>
      <c r="T46" s="334"/>
      <c r="U46" s="334"/>
    </row>
  </sheetData>
  <mergeCells count="109">
    <mergeCell ref="S32:S34"/>
    <mergeCell ref="T33:T34"/>
    <mergeCell ref="A32:A35"/>
    <mergeCell ref="C28:C35"/>
    <mergeCell ref="B28:B35"/>
    <mergeCell ref="D32:D35"/>
    <mergeCell ref="J32:J35"/>
    <mergeCell ref="A6:E6"/>
    <mergeCell ref="F6:M6"/>
    <mergeCell ref="A7:E7"/>
    <mergeCell ref="F7:M7"/>
    <mergeCell ref="A8:E8"/>
    <mergeCell ref="F8:M8"/>
    <mergeCell ref="A13:L13"/>
    <mergeCell ref="M13:T13"/>
    <mergeCell ref="A14:A15"/>
    <mergeCell ref="D14:D15"/>
    <mergeCell ref="E14:E15"/>
    <mergeCell ref="F14:I14"/>
    <mergeCell ref="J14:J15"/>
    <mergeCell ref="T14:T15"/>
    <mergeCell ref="K14:K15"/>
    <mergeCell ref="L14:L15"/>
    <mergeCell ref="M14:M15"/>
    <mergeCell ref="A2:E4"/>
    <mergeCell ref="F2:M2"/>
    <mergeCell ref="N2:T2"/>
    <mergeCell ref="F3:M4"/>
    <mergeCell ref="N3:T3"/>
    <mergeCell ref="N4:T4"/>
    <mergeCell ref="A9:E9"/>
    <mergeCell ref="F9:M9"/>
    <mergeCell ref="A11:T11"/>
    <mergeCell ref="A20:A23"/>
    <mergeCell ref="D20:D23"/>
    <mergeCell ref="F20:F23"/>
    <mergeCell ref="G20:G23"/>
    <mergeCell ref="H20:H23"/>
    <mergeCell ref="I20:I23"/>
    <mergeCell ref="J20:J23"/>
    <mergeCell ref="K20:K23"/>
    <mergeCell ref="M17:M19"/>
    <mergeCell ref="A17:A19"/>
    <mergeCell ref="I17:I19"/>
    <mergeCell ref="J17:J19"/>
    <mergeCell ref="K17:K19"/>
    <mergeCell ref="L17:L19"/>
    <mergeCell ref="M20:M23"/>
    <mergeCell ref="D17:D19"/>
    <mergeCell ref="F17:F19"/>
    <mergeCell ref="G17:G19"/>
    <mergeCell ref="H17:H19"/>
    <mergeCell ref="N14:P14"/>
    <mergeCell ref="Q14:Q15"/>
    <mergeCell ref="R14:R15"/>
    <mergeCell ref="B14:B15"/>
    <mergeCell ref="C14:C15"/>
    <mergeCell ref="Q17:Q19"/>
    <mergeCell ref="R17:R19"/>
    <mergeCell ref="R20:R23"/>
    <mergeCell ref="S20:S23"/>
    <mergeCell ref="U28:U31"/>
    <mergeCell ref="A24:A27"/>
    <mergeCell ref="D24:D27"/>
    <mergeCell ref="F24:F27"/>
    <mergeCell ref="G24:G27"/>
    <mergeCell ref="H24:H27"/>
    <mergeCell ref="I24:I27"/>
    <mergeCell ref="J24:J27"/>
    <mergeCell ref="K28:K31"/>
    <mergeCell ref="L28:L31"/>
    <mergeCell ref="M28:M31"/>
    <mergeCell ref="N28:N31"/>
    <mergeCell ref="O28:O31"/>
    <mergeCell ref="P28:P31"/>
    <mergeCell ref="Q24:Q27"/>
    <mergeCell ref="R24:R27"/>
    <mergeCell ref="S24:S27"/>
    <mergeCell ref="T24:T27"/>
    <mergeCell ref="A28:A31"/>
    <mergeCell ref="Q28:Q31"/>
    <mergeCell ref="R28:R31"/>
    <mergeCell ref="S28:S31"/>
    <mergeCell ref="O24:O27"/>
    <mergeCell ref="P24:P27"/>
    <mergeCell ref="T20:T23"/>
    <mergeCell ref="Q20:Q23"/>
    <mergeCell ref="S17:S19"/>
    <mergeCell ref="T17:T19"/>
    <mergeCell ref="C17:C27"/>
    <mergeCell ref="B17:B27"/>
    <mergeCell ref="D28:D31"/>
    <mergeCell ref="F28:F31"/>
    <mergeCell ref="H28:H31"/>
    <mergeCell ref="I28:I31"/>
    <mergeCell ref="J28:J31"/>
    <mergeCell ref="G28:G31"/>
    <mergeCell ref="T28:T31"/>
    <mergeCell ref="K24:K27"/>
    <mergeCell ref="L24:L27"/>
    <mergeCell ref="M24:M27"/>
    <mergeCell ref="N24:N27"/>
    <mergeCell ref="N20:N23"/>
    <mergeCell ref="O20:O23"/>
    <mergeCell ref="P20:P23"/>
    <mergeCell ref="N17:N19"/>
    <mergeCell ref="O17:O19"/>
    <mergeCell ref="L20:L23"/>
    <mergeCell ref="P17:P19"/>
  </mergeCells>
  <conditionalFormatting sqref="P24 P17 P20 P28:Q28">
    <cfRule type="containsText" dxfId="62" priority="5" stopIfTrue="1" operator="containsText" text="P">
      <formula>NOT(ISERROR(SEARCH("P",P17)))</formula>
    </cfRule>
    <cfRule type="containsText" dxfId="61" priority="6" stopIfTrue="1" operator="containsText" text="R">
      <formula>NOT(ISERROR(SEARCH("R",P17)))</formula>
    </cfRule>
    <cfRule type="containsText" dxfId="60" priority="7" operator="containsText" text="T">
      <formula>NOT(ISERROR(SEARCH("T",P17)))</formula>
    </cfRule>
  </conditionalFormatting>
  <conditionalFormatting sqref="P24 P17 P20 P28:Q28">
    <cfRule type="iconSet" priority="145">
      <iconSet iconSet="3Symbols2">
        <cfvo type="percent" val="0"/>
        <cfvo type="percent" val="0.74"/>
        <cfvo type="percent" val="0.85"/>
      </iconSet>
    </cfRule>
  </conditionalFormatting>
  <conditionalFormatting sqref="P32:P35">
    <cfRule type="containsText" dxfId="59" priority="1" stopIfTrue="1" operator="containsText" text="P">
      <formula>NOT(ISERROR(SEARCH("P",P32)))</formula>
    </cfRule>
    <cfRule type="containsText" dxfId="58" priority="2" stopIfTrue="1" operator="containsText" text="R">
      <formula>NOT(ISERROR(SEARCH("R",P32)))</formula>
    </cfRule>
    <cfRule type="containsText" dxfId="57" priority="3" operator="containsText" text="T">
      <formula>NOT(ISERROR(SEARCH("T",P32)))</formula>
    </cfRule>
  </conditionalFormatting>
  <conditionalFormatting sqref="P32:P35">
    <cfRule type="iconSet" priority="4">
      <iconSet iconSet="3Symbols2">
        <cfvo type="percent" val="0"/>
        <cfvo type="percent" val="0.74"/>
        <cfvo type="percent" val="0.85"/>
      </iconSet>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8"/>
  <sheetViews>
    <sheetView topLeftCell="D7" zoomScale="52" zoomScaleNormal="52" workbookViewId="0">
      <selection activeCell="E62" sqref="E62"/>
    </sheetView>
  </sheetViews>
  <sheetFormatPr baseColWidth="10" defaultColWidth="11.42578125" defaultRowHeight="13.5"/>
  <cols>
    <col min="1" max="1" width="17" style="1" bestFit="1" customWidth="1"/>
    <col min="2" max="2" width="21.140625" style="1" customWidth="1"/>
    <col min="3" max="3" width="23.85546875" style="1" customWidth="1"/>
    <col min="4" max="4" width="31.42578125" style="1" customWidth="1"/>
    <col min="5" max="5" width="38.28515625" style="1" customWidth="1"/>
    <col min="6" max="6" width="4.42578125" style="1" bestFit="1" customWidth="1"/>
    <col min="7" max="7" width="5" style="1" bestFit="1" customWidth="1"/>
    <col min="8" max="8" width="6.140625" style="1" customWidth="1"/>
    <col min="9" max="9" width="4.85546875" style="1" bestFit="1" customWidth="1"/>
    <col min="10" max="10" width="31.7109375" style="1" customWidth="1"/>
    <col min="11" max="11" width="16.140625" style="1" bestFit="1" customWidth="1"/>
    <col min="12" max="12" width="24.5703125" style="1" customWidth="1"/>
    <col min="13" max="13" width="7.28515625" style="1" bestFit="1" customWidth="1"/>
    <col min="14" max="14" width="14.42578125" style="1" customWidth="1"/>
    <col min="15" max="15" width="9.42578125" style="1" customWidth="1"/>
    <col min="16" max="16" width="9.7109375" style="1" bestFit="1" customWidth="1"/>
    <col min="17" max="17" width="31.5703125" style="1" customWidth="1"/>
    <col min="18" max="18" width="29.85546875" style="1" customWidth="1"/>
    <col min="19" max="19" width="29.140625" style="1" customWidth="1"/>
    <col min="20" max="20" width="35.85546875"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215</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3"/>
      <c r="K5" s="3"/>
      <c r="L5" s="4"/>
      <c r="M5" s="4"/>
      <c r="N5" s="4"/>
      <c r="O5" s="4"/>
      <c r="P5" s="4"/>
      <c r="Q5" s="4"/>
      <c r="R5" s="4"/>
      <c r="S5" s="4"/>
      <c r="T5" s="4"/>
    </row>
    <row r="6" spans="1:20">
      <c r="A6" s="815" t="s">
        <v>10</v>
      </c>
      <c r="B6" s="815"/>
      <c r="C6" s="815"/>
      <c r="D6" s="815"/>
      <c r="E6" s="815"/>
      <c r="F6" s="864" t="s">
        <v>216</v>
      </c>
      <c r="G6" s="817"/>
      <c r="H6" s="817"/>
      <c r="I6" s="817"/>
      <c r="J6" s="817"/>
      <c r="K6" s="817"/>
      <c r="L6" s="817"/>
      <c r="M6" s="818"/>
      <c r="N6" s="4"/>
      <c r="O6" s="4"/>
      <c r="P6" s="4"/>
      <c r="Q6" s="4"/>
      <c r="R6" s="4"/>
      <c r="S6" s="4"/>
      <c r="T6" s="4"/>
    </row>
    <row r="7" spans="1:20">
      <c r="A7" s="815" t="s">
        <v>26</v>
      </c>
      <c r="B7" s="815"/>
      <c r="C7" s="815"/>
      <c r="D7" s="815"/>
      <c r="E7" s="815"/>
      <c r="F7" s="864">
        <v>2021</v>
      </c>
      <c r="G7" s="817"/>
      <c r="H7" s="817"/>
      <c r="I7" s="817"/>
      <c r="J7" s="817"/>
      <c r="K7" s="817"/>
      <c r="L7" s="817"/>
      <c r="M7" s="818"/>
      <c r="N7" s="4"/>
      <c r="O7" s="4"/>
      <c r="P7" s="4"/>
      <c r="Q7" s="4"/>
      <c r="R7" s="4"/>
      <c r="S7" s="4"/>
      <c r="T7" s="4"/>
    </row>
    <row r="8" spans="1:20">
      <c r="A8" s="815" t="s">
        <v>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9" t="s">
        <v>9</v>
      </c>
      <c r="B11" s="820"/>
      <c r="C11" s="820"/>
      <c r="D11" s="820"/>
      <c r="E11" s="820"/>
      <c r="F11" s="820"/>
      <c r="G11" s="820"/>
      <c r="H11" s="820"/>
      <c r="I11" s="820"/>
      <c r="J11" s="820"/>
      <c r="K11" s="820"/>
      <c r="L11" s="820"/>
      <c r="M11" s="820"/>
      <c r="N11" s="820"/>
      <c r="O11" s="820"/>
      <c r="P11" s="820"/>
      <c r="Q11" s="820"/>
      <c r="R11" s="820"/>
      <c r="S11" s="820"/>
      <c r="T11" s="821"/>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14.25" thickBot="1">
      <c r="A14" s="842" t="s">
        <v>28</v>
      </c>
      <c r="B14" s="809" t="s">
        <v>554</v>
      </c>
      <c r="C14" s="809" t="s">
        <v>555</v>
      </c>
      <c r="D14" s="842" t="s">
        <v>27</v>
      </c>
      <c r="E14" s="844" t="s">
        <v>20</v>
      </c>
      <c r="F14" s="846" t="s">
        <v>11</v>
      </c>
      <c r="G14" s="847"/>
      <c r="H14" s="847"/>
      <c r="I14" s="848"/>
      <c r="J14" s="838" t="s">
        <v>21</v>
      </c>
      <c r="K14" s="838" t="s">
        <v>22</v>
      </c>
      <c r="L14" s="838" t="s">
        <v>2</v>
      </c>
      <c r="M14" s="840" t="s">
        <v>23</v>
      </c>
      <c r="N14" s="829" t="s">
        <v>3</v>
      </c>
      <c r="O14" s="830"/>
      <c r="P14" s="831"/>
      <c r="Q14" s="832" t="s">
        <v>389</v>
      </c>
      <c r="R14" s="834" t="s">
        <v>5</v>
      </c>
      <c r="S14" s="11" t="s">
        <v>30</v>
      </c>
      <c r="T14" s="836" t="s">
        <v>0</v>
      </c>
    </row>
    <row r="15" spans="1:20" ht="48" customHeight="1" thickBot="1">
      <c r="A15" s="843"/>
      <c r="B15" s="810"/>
      <c r="C15" s="810"/>
      <c r="D15" s="843"/>
      <c r="E15" s="845"/>
      <c r="F15" s="12" t="s">
        <v>12</v>
      </c>
      <c r="G15" s="12" t="s">
        <v>13</v>
      </c>
      <c r="H15" s="12" t="s">
        <v>14</v>
      </c>
      <c r="I15" s="12" t="s">
        <v>15</v>
      </c>
      <c r="J15" s="839"/>
      <c r="K15" s="839"/>
      <c r="L15" s="839"/>
      <c r="M15" s="841"/>
      <c r="N15" s="67" t="s">
        <v>31</v>
      </c>
      <c r="O15" s="14" t="s">
        <v>29</v>
      </c>
      <c r="P15" s="15" t="s">
        <v>32</v>
      </c>
      <c r="Q15" s="833"/>
      <c r="R15" s="835"/>
      <c r="S15" s="16"/>
      <c r="T15" s="837"/>
    </row>
    <row r="16" spans="1:20" ht="14.25" thickBot="1">
      <c r="A16" s="2"/>
      <c r="B16" s="2"/>
      <c r="C16" s="2"/>
      <c r="D16" s="2"/>
      <c r="E16" s="2"/>
      <c r="F16" s="2"/>
      <c r="G16" s="2"/>
      <c r="H16" s="2"/>
      <c r="I16" s="2"/>
      <c r="J16" s="2"/>
      <c r="K16" s="2"/>
      <c r="L16" s="17"/>
      <c r="M16" s="2"/>
      <c r="N16" s="18"/>
      <c r="O16" s="18"/>
      <c r="P16" s="18"/>
      <c r="Q16" s="2"/>
      <c r="R16" s="2"/>
      <c r="S16" s="2"/>
      <c r="T16" s="2"/>
    </row>
    <row r="17" spans="1:20" ht="64.5" customHeight="1">
      <c r="A17" s="128">
        <v>1</v>
      </c>
      <c r="B17" s="992" t="s">
        <v>566</v>
      </c>
      <c r="C17" s="992" t="s">
        <v>685</v>
      </c>
      <c r="D17" s="127" t="s">
        <v>570</v>
      </c>
      <c r="E17" s="112" t="s">
        <v>248</v>
      </c>
      <c r="F17" s="730">
        <v>1</v>
      </c>
      <c r="G17" s="70">
        <v>1</v>
      </c>
      <c r="H17" s="70"/>
      <c r="I17" s="23">
        <v>1</v>
      </c>
      <c r="J17" s="127" t="s">
        <v>249</v>
      </c>
      <c r="K17" s="133">
        <v>0</v>
      </c>
      <c r="L17" s="133">
        <v>0</v>
      </c>
      <c r="M17" s="134">
        <v>1</v>
      </c>
      <c r="N17" s="20">
        <v>0</v>
      </c>
      <c r="O17" s="21">
        <f t="shared" ref="O17" si="0">IF(M17&lt;1,(AVERAGE(F17:I17)/M17),SUM(F17:I17)/M17)</f>
        <v>3</v>
      </c>
      <c r="P17" s="22" t="str">
        <f t="shared" ref="P17" si="1">IF(O17&lt;=V$18,"T",IF(O17&lt;$Y$18,"R",IF(O17&gt;=$Y$18,"P")))</f>
        <v>P</v>
      </c>
      <c r="Q17" s="133" t="s">
        <v>250</v>
      </c>
      <c r="R17" s="737" t="s">
        <v>251</v>
      </c>
      <c r="S17" s="127" t="s">
        <v>252</v>
      </c>
      <c r="T17" s="312" t="s">
        <v>253</v>
      </c>
    </row>
    <row r="18" spans="1:20" ht="51.75" customHeight="1">
      <c r="A18" s="812">
        <v>2</v>
      </c>
      <c r="B18" s="990"/>
      <c r="C18" s="990"/>
      <c r="D18" s="811" t="s">
        <v>574</v>
      </c>
      <c r="E18" s="30" t="s">
        <v>217</v>
      </c>
      <c r="F18" s="1003">
        <v>28</v>
      </c>
      <c r="G18" s="1003">
        <v>13</v>
      </c>
      <c r="H18" s="1017">
        <v>0.04</v>
      </c>
      <c r="I18" s="1017">
        <v>0.23</v>
      </c>
      <c r="J18" s="1018" t="s">
        <v>218</v>
      </c>
      <c r="K18" s="999">
        <v>58850555</v>
      </c>
      <c r="L18" s="999">
        <v>22592418.219999999</v>
      </c>
      <c r="M18" s="1001">
        <v>24</v>
      </c>
      <c r="N18" s="1007">
        <v>0</v>
      </c>
      <c r="O18" s="1009">
        <f>IF(M18&lt;1,(AVERAGE(F18:I18)/M18),SUM(F18:I18)/M18)</f>
        <v>1.7195833333333332</v>
      </c>
      <c r="P18" s="965" t="str">
        <f>IF(O18&lt;=V$18,"T",IF(O18&lt;$Y$18,"R",IF(O18&gt;=$Y$18,"P")))</f>
        <v>P</v>
      </c>
      <c r="Q18" s="971">
        <f>L18/K18</f>
        <v>0.38389473506239657</v>
      </c>
      <c r="R18" s="972" t="s">
        <v>219</v>
      </c>
      <c r="S18" s="811" t="s">
        <v>220</v>
      </c>
      <c r="T18" s="1013" t="s">
        <v>221</v>
      </c>
    </row>
    <row r="19" spans="1:20" ht="39.75" customHeight="1">
      <c r="A19" s="812"/>
      <c r="B19" s="990"/>
      <c r="C19" s="990"/>
      <c r="D19" s="811"/>
      <c r="E19" s="84" t="s">
        <v>222</v>
      </c>
      <c r="F19" s="1003"/>
      <c r="G19" s="1003"/>
      <c r="H19" s="1017"/>
      <c r="I19" s="1017"/>
      <c r="J19" s="1018"/>
      <c r="K19" s="999"/>
      <c r="L19" s="999"/>
      <c r="M19" s="1001"/>
      <c r="N19" s="1007"/>
      <c r="O19" s="1009"/>
      <c r="P19" s="965"/>
      <c r="Q19" s="971"/>
      <c r="R19" s="972"/>
      <c r="S19" s="811"/>
      <c r="T19" s="1013"/>
    </row>
    <row r="20" spans="1:20" ht="39.75" customHeight="1">
      <c r="A20" s="812"/>
      <c r="B20" s="990"/>
      <c r="C20" s="990"/>
      <c r="D20" s="811"/>
      <c r="E20" s="84" t="s">
        <v>223</v>
      </c>
      <c r="F20" s="1003"/>
      <c r="G20" s="1003"/>
      <c r="H20" s="1017"/>
      <c r="I20" s="1017"/>
      <c r="J20" s="1018"/>
      <c r="K20" s="999"/>
      <c r="L20" s="999"/>
      <c r="M20" s="1001"/>
      <c r="N20" s="1007"/>
      <c r="O20" s="1009"/>
      <c r="P20" s="965"/>
      <c r="Q20" s="971"/>
      <c r="R20" s="972"/>
      <c r="S20" s="811"/>
      <c r="T20" s="1013"/>
    </row>
    <row r="21" spans="1:20" ht="39.75" customHeight="1">
      <c r="A21" s="812"/>
      <c r="B21" s="990"/>
      <c r="C21" s="990"/>
      <c r="D21" s="811"/>
      <c r="E21" s="84" t="s">
        <v>224</v>
      </c>
      <c r="F21" s="1003"/>
      <c r="G21" s="1003"/>
      <c r="H21" s="1017"/>
      <c r="I21" s="1017"/>
      <c r="J21" s="1018"/>
      <c r="K21" s="999"/>
      <c r="L21" s="999"/>
      <c r="M21" s="1001"/>
      <c r="N21" s="1007"/>
      <c r="O21" s="1009"/>
      <c r="P21" s="965"/>
      <c r="Q21" s="971"/>
      <c r="R21" s="972"/>
      <c r="S21" s="811"/>
      <c r="T21" s="1013"/>
    </row>
    <row r="22" spans="1:20" ht="39.75" customHeight="1">
      <c r="A22" s="812"/>
      <c r="B22" s="990"/>
      <c r="C22" s="990"/>
      <c r="D22" s="811"/>
      <c r="E22" s="84" t="s">
        <v>225</v>
      </c>
      <c r="F22" s="1003"/>
      <c r="G22" s="1003"/>
      <c r="H22" s="1017"/>
      <c r="I22" s="1017"/>
      <c r="J22" s="1018"/>
      <c r="K22" s="999"/>
      <c r="L22" s="999"/>
      <c r="M22" s="1001"/>
      <c r="N22" s="1007"/>
      <c r="O22" s="1009"/>
      <c r="P22" s="965"/>
      <c r="Q22" s="971"/>
      <c r="R22" s="972"/>
      <c r="S22" s="811"/>
      <c r="T22" s="1013"/>
    </row>
    <row r="23" spans="1:20" ht="39.75" customHeight="1">
      <c r="A23" s="812"/>
      <c r="B23" s="990"/>
      <c r="C23" s="990"/>
      <c r="D23" s="811"/>
      <c r="E23" s="84" t="s">
        <v>226</v>
      </c>
      <c r="F23" s="1003"/>
      <c r="G23" s="1003"/>
      <c r="H23" s="1017"/>
      <c r="I23" s="1017"/>
      <c r="J23" s="1018"/>
      <c r="K23" s="999"/>
      <c r="L23" s="999"/>
      <c r="M23" s="1001"/>
      <c r="N23" s="1007"/>
      <c r="O23" s="1009"/>
      <c r="P23" s="965"/>
      <c r="Q23" s="971"/>
      <c r="R23" s="972"/>
      <c r="S23" s="811"/>
      <c r="T23" s="1013"/>
    </row>
    <row r="24" spans="1:20" ht="39.75" customHeight="1">
      <c r="A24" s="812"/>
      <c r="B24" s="990"/>
      <c r="C24" s="990"/>
      <c r="D24" s="811"/>
      <c r="E24" s="84" t="s">
        <v>227</v>
      </c>
      <c r="F24" s="1003"/>
      <c r="G24" s="1003"/>
      <c r="H24" s="1017"/>
      <c r="I24" s="1017"/>
      <c r="J24" s="1018"/>
      <c r="K24" s="999"/>
      <c r="L24" s="999"/>
      <c r="M24" s="1001"/>
      <c r="N24" s="1007"/>
      <c r="O24" s="1009"/>
      <c r="P24" s="965"/>
      <c r="Q24" s="971"/>
      <c r="R24" s="972"/>
      <c r="S24" s="811"/>
      <c r="T24" s="1013"/>
    </row>
    <row r="25" spans="1:20" ht="39.75" customHeight="1">
      <c r="A25" s="812"/>
      <c r="B25" s="990"/>
      <c r="C25" s="990"/>
      <c r="D25" s="811"/>
      <c r="E25" s="84" t="s">
        <v>228</v>
      </c>
      <c r="F25" s="1003"/>
      <c r="G25" s="1003"/>
      <c r="H25" s="1017"/>
      <c r="I25" s="1017"/>
      <c r="J25" s="1018"/>
      <c r="K25" s="999"/>
      <c r="L25" s="999"/>
      <c r="M25" s="1001"/>
      <c r="N25" s="1007"/>
      <c r="O25" s="1009"/>
      <c r="P25" s="965"/>
      <c r="Q25" s="971"/>
      <c r="R25" s="972"/>
      <c r="S25" s="811"/>
      <c r="T25" s="1013"/>
    </row>
    <row r="26" spans="1:20" ht="39" customHeight="1" thickBot="1">
      <c r="A26" s="812"/>
      <c r="B26" s="991"/>
      <c r="C26" s="991"/>
      <c r="D26" s="811"/>
      <c r="E26" s="35" t="s">
        <v>229</v>
      </c>
      <c r="F26" s="1003"/>
      <c r="G26" s="1003"/>
      <c r="H26" s="1017"/>
      <c r="I26" s="1017"/>
      <c r="J26" s="1018"/>
      <c r="K26" s="999"/>
      <c r="L26" s="999"/>
      <c r="M26" s="1001"/>
      <c r="N26" s="1007"/>
      <c r="O26" s="1009"/>
      <c r="P26" s="965"/>
      <c r="Q26" s="971"/>
      <c r="R26" s="972"/>
      <c r="S26" s="811"/>
      <c r="T26" s="1013"/>
    </row>
    <row r="27" spans="1:20" ht="26.25" customHeight="1">
      <c r="A27" s="812">
        <v>3</v>
      </c>
      <c r="B27" s="992" t="s">
        <v>568</v>
      </c>
      <c r="C27" s="992" t="s">
        <v>691</v>
      </c>
      <c r="D27" s="811" t="s">
        <v>571</v>
      </c>
      <c r="E27" s="84" t="s">
        <v>230</v>
      </c>
      <c r="F27" s="1003">
        <v>548</v>
      </c>
      <c r="G27" s="971">
        <v>541</v>
      </c>
      <c r="H27" s="971">
        <v>544</v>
      </c>
      <c r="I27" s="993">
        <v>531</v>
      </c>
      <c r="J27" s="811" t="s">
        <v>231</v>
      </c>
      <c r="K27" s="999">
        <v>60000000</v>
      </c>
      <c r="L27" s="999">
        <v>10918508.6</v>
      </c>
      <c r="M27" s="1001">
        <v>540</v>
      </c>
      <c r="N27" s="1007">
        <v>0</v>
      </c>
      <c r="O27" s="1009">
        <f t="shared" ref="O27:O33" si="2">IF(M27&lt;1,(AVERAGE(F27:I27)/M27),SUM(F27:I27)/M27)</f>
        <v>4.0074074074074071</v>
      </c>
      <c r="P27" s="965" t="str">
        <f t="shared" ref="P27:P33" si="3">IF(O27&lt;=V$18,"T",IF(O27&lt;$Y$18,"R",IF(O27&gt;=$Y$18,"P")))</f>
        <v>P</v>
      </c>
      <c r="Q27" s="993">
        <v>0.11624352106789818</v>
      </c>
      <c r="R27" s="995" t="s">
        <v>232</v>
      </c>
      <c r="S27" s="811" t="s">
        <v>233</v>
      </c>
      <c r="T27" s="1013" t="s">
        <v>234</v>
      </c>
    </row>
    <row r="28" spans="1:20" ht="39" customHeight="1">
      <c r="A28" s="812"/>
      <c r="B28" s="990"/>
      <c r="C28" s="990"/>
      <c r="D28" s="811"/>
      <c r="E28" s="84" t="s">
        <v>235</v>
      </c>
      <c r="F28" s="1003"/>
      <c r="G28" s="971"/>
      <c r="H28" s="971"/>
      <c r="I28" s="993"/>
      <c r="J28" s="811"/>
      <c r="K28" s="999"/>
      <c r="L28" s="999"/>
      <c r="M28" s="1001"/>
      <c r="N28" s="1007"/>
      <c r="O28" s="1009"/>
      <c r="P28" s="965"/>
      <c r="Q28" s="993"/>
      <c r="R28" s="995"/>
      <c r="S28" s="811"/>
      <c r="T28" s="1013"/>
    </row>
    <row r="29" spans="1:20" ht="26.25" customHeight="1">
      <c r="A29" s="812"/>
      <c r="B29" s="990"/>
      <c r="C29" s="990"/>
      <c r="D29" s="811"/>
      <c r="E29" s="84" t="s">
        <v>236</v>
      </c>
      <c r="F29" s="1003"/>
      <c r="G29" s="971"/>
      <c r="H29" s="971"/>
      <c r="I29" s="993"/>
      <c r="J29" s="811"/>
      <c r="K29" s="999"/>
      <c r="L29" s="999"/>
      <c r="M29" s="1001"/>
      <c r="N29" s="1007"/>
      <c r="O29" s="1009"/>
      <c r="P29" s="965"/>
      <c r="Q29" s="993"/>
      <c r="R29" s="995"/>
      <c r="S29" s="811"/>
      <c r="T29" s="1013"/>
    </row>
    <row r="30" spans="1:20" ht="15" customHeight="1">
      <c r="A30" s="812"/>
      <c r="B30" s="990"/>
      <c r="C30" s="990"/>
      <c r="D30" s="811"/>
      <c r="E30" s="35" t="s">
        <v>237</v>
      </c>
      <c r="F30" s="1003"/>
      <c r="G30" s="971"/>
      <c r="H30" s="971"/>
      <c r="I30" s="993"/>
      <c r="J30" s="811"/>
      <c r="K30" s="999"/>
      <c r="L30" s="999"/>
      <c r="M30" s="1001"/>
      <c r="N30" s="1007"/>
      <c r="O30" s="1009"/>
      <c r="P30" s="965"/>
      <c r="Q30" s="993"/>
      <c r="R30" s="995"/>
      <c r="S30" s="811"/>
      <c r="T30" s="1013"/>
    </row>
    <row r="31" spans="1:20" ht="26.25" customHeight="1">
      <c r="A31" s="812"/>
      <c r="B31" s="990"/>
      <c r="C31" s="990"/>
      <c r="D31" s="811"/>
      <c r="E31" s="84" t="s">
        <v>238</v>
      </c>
      <c r="F31" s="1003"/>
      <c r="G31" s="971"/>
      <c r="H31" s="971"/>
      <c r="I31" s="993"/>
      <c r="J31" s="811"/>
      <c r="K31" s="999"/>
      <c r="L31" s="999"/>
      <c r="M31" s="1001"/>
      <c r="N31" s="1007"/>
      <c r="O31" s="1009"/>
      <c r="P31" s="965"/>
      <c r="Q31" s="993"/>
      <c r="R31" s="995"/>
      <c r="S31" s="811"/>
      <c r="T31" s="1013"/>
    </row>
    <row r="32" spans="1:20" ht="15" customHeight="1">
      <c r="A32" s="812"/>
      <c r="B32" s="990"/>
      <c r="C32" s="990"/>
      <c r="D32" s="811"/>
      <c r="E32" s="35" t="s">
        <v>239</v>
      </c>
      <c r="F32" s="1003"/>
      <c r="G32" s="971"/>
      <c r="H32" s="971"/>
      <c r="I32" s="993"/>
      <c r="J32" s="811"/>
      <c r="K32" s="999"/>
      <c r="L32" s="999"/>
      <c r="M32" s="1001"/>
      <c r="N32" s="1007"/>
      <c r="O32" s="1009"/>
      <c r="P32" s="965"/>
      <c r="Q32" s="993"/>
      <c r="R32" s="995"/>
      <c r="S32" s="811"/>
      <c r="T32" s="1013"/>
    </row>
    <row r="33" spans="1:20" ht="26.25" customHeight="1">
      <c r="A33" s="812">
        <v>4</v>
      </c>
      <c r="B33" s="990"/>
      <c r="C33" s="990"/>
      <c r="D33" s="811" t="s">
        <v>572</v>
      </c>
      <c r="E33" s="84" t="s">
        <v>240</v>
      </c>
      <c r="F33" s="1003">
        <v>28</v>
      </c>
      <c r="G33" s="971">
        <v>23</v>
      </c>
      <c r="H33" s="971">
        <v>25</v>
      </c>
      <c r="I33" s="993">
        <v>18</v>
      </c>
      <c r="J33" s="811" t="s">
        <v>241</v>
      </c>
      <c r="K33" s="999">
        <v>3600000</v>
      </c>
      <c r="L33" s="1014">
        <v>18749731.190000001</v>
      </c>
      <c r="M33" s="1001">
        <v>16</v>
      </c>
      <c r="N33" s="1007">
        <v>2</v>
      </c>
      <c r="O33" s="1009">
        <f t="shared" si="2"/>
        <v>5.875</v>
      </c>
      <c r="P33" s="965" t="str">
        <f t="shared" si="3"/>
        <v>P</v>
      </c>
      <c r="Q33" s="993">
        <v>0.11624352106789818</v>
      </c>
      <c r="R33" s="995" t="s">
        <v>242</v>
      </c>
      <c r="S33" s="811" t="s">
        <v>243</v>
      </c>
      <c r="T33" s="1013" t="s">
        <v>244</v>
      </c>
    </row>
    <row r="34" spans="1:20" ht="26.25" customHeight="1">
      <c r="A34" s="812"/>
      <c r="B34" s="990"/>
      <c r="C34" s="990"/>
      <c r="D34" s="811"/>
      <c r="E34" s="84" t="s">
        <v>245</v>
      </c>
      <c r="F34" s="1003"/>
      <c r="G34" s="971"/>
      <c r="H34" s="971"/>
      <c r="I34" s="993"/>
      <c r="J34" s="811"/>
      <c r="K34" s="999"/>
      <c r="L34" s="1015"/>
      <c r="M34" s="1001"/>
      <c r="N34" s="1007"/>
      <c r="O34" s="1009"/>
      <c r="P34" s="965"/>
      <c r="Q34" s="993"/>
      <c r="R34" s="995"/>
      <c r="S34" s="811"/>
      <c r="T34" s="1013"/>
    </row>
    <row r="35" spans="1:20" ht="39" customHeight="1">
      <c r="A35" s="812"/>
      <c r="B35" s="990"/>
      <c r="C35" s="990"/>
      <c r="D35" s="811"/>
      <c r="E35" s="84" t="s">
        <v>246</v>
      </c>
      <c r="F35" s="1003"/>
      <c r="G35" s="971"/>
      <c r="H35" s="971"/>
      <c r="I35" s="993"/>
      <c r="J35" s="811"/>
      <c r="K35" s="999"/>
      <c r="L35" s="1015"/>
      <c r="M35" s="1001"/>
      <c r="N35" s="1007"/>
      <c r="O35" s="1009"/>
      <c r="P35" s="965"/>
      <c r="Q35" s="993"/>
      <c r="R35" s="995"/>
      <c r="S35" s="811"/>
      <c r="T35" s="1013"/>
    </row>
    <row r="36" spans="1:20" ht="15" customHeight="1">
      <c r="A36" s="812"/>
      <c r="B36" s="990"/>
      <c r="C36" s="990"/>
      <c r="D36" s="811"/>
      <c r="E36" s="35" t="s">
        <v>247</v>
      </c>
      <c r="F36" s="1003"/>
      <c r="G36" s="971"/>
      <c r="H36" s="971"/>
      <c r="I36" s="993"/>
      <c r="J36" s="811"/>
      <c r="K36" s="999"/>
      <c r="L36" s="1016"/>
      <c r="M36" s="1001"/>
      <c r="N36" s="1007"/>
      <c r="O36" s="1009"/>
      <c r="P36" s="965"/>
      <c r="Q36" s="993"/>
      <c r="R36" s="995"/>
      <c r="S36" s="811"/>
      <c r="T36" s="1013"/>
    </row>
    <row r="37" spans="1:20" ht="26.25" customHeight="1">
      <c r="A37" s="812">
        <v>5</v>
      </c>
      <c r="B37" s="990"/>
      <c r="C37" s="990"/>
      <c r="D37" s="811" t="s">
        <v>573</v>
      </c>
      <c r="E37" s="84" t="s">
        <v>254</v>
      </c>
      <c r="F37" s="1003">
        <v>12</v>
      </c>
      <c r="G37" s="971">
        <v>12</v>
      </c>
      <c r="H37" s="971">
        <v>1</v>
      </c>
      <c r="I37" s="993">
        <v>1</v>
      </c>
      <c r="J37" s="995" t="s">
        <v>255</v>
      </c>
      <c r="K37" s="999">
        <v>0</v>
      </c>
      <c r="L37" s="999">
        <v>0</v>
      </c>
      <c r="M37" s="1001">
        <v>1</v>
      </c>
      <c r="N37" s="1007">
        <v>0</v>
      </c>
      <c r="O37" s="1009">
        <f t="shared" ref="O37:O41" si="4">IF(M37&lt;1,(AVERAGE(F37:I37)/M37),SUM(F37:I37)/M37)</f>
        <v>26</v>
      </c>
      <c r="P37" s="965" t="str">
        <f t="shared" ref="P37:P41" si="5">IF(O37&lt;=V$18,"T",IF(O37&lt;$Y$18,"R",IF(O37&gt;=$Y$18,"P")))</f>
        <v>P</v>
      </c>
      <c r="Q37" s="993">
        <v>0.11624352106789818</v>
      </c>
      <c r="R37" s="995" t="s">
        <v>256</v>
      </c>
      <c r="S37" s="995" t="s">
        <v>257</v>
      </c>
      <c r="T37" s="997" t="s">
        <v>258</v>
      </c>
    </row>
    <row r="38" spans="1:20" ht="15" customHeight="1">
      <c r="A38" s="812"/>
      <c r="B38" s="990"/>
      <c r="C38" s="990"/>
      <c r="D38" s="811"/>
      <c r="E38" s="35" t="s">
        <v>259</v>
      </c>
      <c r="F38" s="1003"/>
      <c r="G38" s="971"/>
      <c r="H38" s="971"/>
      <c r="I38" s="993"/>
      <c r="J38" s="995"/>
      <c r="K38" s="999"/>
      <c r="L38" s="999"/>
      <c r="M38" s="1001"/>
      <c r="N38" s="1007"/>
      <c r="O38" s="1009"/>
      <c r="P38" s="965"/>
      <c r="Q38" s="993"/>
      <c r="R38" s="995"/>
      <c r="S38" s="995"/>
      <c r="T38" s="997"/>
    </row>
    <row r="39" spans="1:20" ht="39" customHeight="1">
      <c r="A39" s="812"/>
      <c r="B39" s="990"/>
      <c r="C39" s="990"/>
      <c r="D39" s="811"/>
      <c r="E39" s="84" t="s">
        <v>260</v>
      </c>
      <c r="F39" s="1003"/>
      <c r="G39" s="971"/>
      <c r="H39" s="971"/>
      <c r="I39" s="993"/>
      <c r="J39" s="995"/>
      <c r="K39" s="999"/>
      <c r="L39" s="999"/>
      <c r="M39" s="1001"/>
      <c r="N39" s="1007"/>
      <c r="O39" s="1009"/>
      <c r="P39" s="965"/>
      <c r="Q39" s="993"/>
      <c r="R39" s="995"/>
      <c r="S39" s="995"/>
      <c r="T39" s="997"/>
    </row>
    <row r="40" spans="1:20" ht="15" customHeight="1">
      <c r="A40" s="812"/>
      <c r="B40" s="990"/>
      <c r="C40" s="990"/>
      <c r="D40" s="811"/>
      <c r="E40" s="35" t="s">
        <v>261</v>
      </c>
      <c r="F40" s="1003"/>
      <c r="G40" s="971"/>
      <c r="H40" s="971"/>
      <c r="I40" s="993"/>
      <c r="J40" s="995"/>
      <c r="K40" s="999"/>
      <c r="L40" s="999"/>
      <c r="M40" s="1001"/>
      <c r="N40" s="1007"/>
      <c r="O40" s="1009"/>
      <c r="P40" s="965"/>
      <c r="Q40" s="993"/>
      <c r="R40" s="995"/>
      <c r="S40" s="995"/>
      <c r="T40" s="997"/>
    </row>
    <row r="41" spans="1:20" ht="39" customHeight="1">
      <c r="A41" s="812">
        <v>6</v>
      </c>
      <c r="B41" s="990"/>
      <c r="C41" s="990"/>
      <c r="D41" s="811" t="s">
        <v>575</v>
      </c>
      <c r="E41" s="84" t="s">
        <v>262</v>
      </c>
      <c r="F41" s="1003">
        <v>12</v>
      </c>
      <c r="G41" s="971">
        <v>12</v>
      </c>
      <c r="H41" s="971">
        <v>12</v>
      </c>
      <c r="I41" s="993">
        <v>9</v>
      </c>
      <c r="J41" s="995" t="s">
        <v>263</v>
      </c>
      <c r="K41" s="1011">
        <v>0</v>
      </c>
      <c r="L41" s="1012">
        <v>0</v>
      </c>
      <c r="M41" s="1001">
        <v>9</v>
      </c>
      <c r="N41" s="1007">
        <v>0</v>
      </c>
      <c r="O41" s="1009">
        <f t="shared" si="4"/>
        <v>5</v>
      </c>
      <c r="P41" s="965" t="str">
        <f t="shared" si="5"/>
        <v>P</v>
      </c>
      <c r="Q41" s="993">
        <v>0.11624352106789818</v>
      </c>
      <c r="R41" s="995" t="s">
        <v>264</v>
      </c>
      <c r="S41" s="995" t="s">
        <v>265</v>
      </c>
      <c r="T41" s="997" t="s">
        <v>266</v>
      </c>
    </row>
    <row r="42" spans="1:20" ht="39" customHeight="1">
      <c r="A42" s="812"/>
      <c r="B42" s="990"/>
      <c r="C42" s="990"/>
      <c r="D42" s="811"/>
      <c r="E42" s="84" t="s">
        <v>267</v>
      </c>
      <c r="F42" s="1003"/>
      <c r="G42" s="971"/>
      <c r="H42" s="971"/>
      <c r="I42" s="993"/>
      <c r="J42" s="995"/>
      <c r="K42" s="993"/>
      <c r="L42" s="993"/>
      <c r="M42" s="1001"/>
      <c r="N42" s="1007"/>
      <c r="O42" s="1009"/>
      <c r="P42" s="965"/>
      <c r="Q42" s="993"/>
      <c r="R42" s="995"/>
      <c r="S42" s="995"/>
      <c r="T42" s="997"/>
    </row>
    <row r="43" spans="1:20" ht="39" customHeight="1">
      <c r="A43" s="812"/>
      <c r="B43" s="990"/>
      <c r="C43" s="990"/>
      <c r="D43" s="811"/>
      <c r="E43" s="84" t="s">
        <v>268</v>
      </c>
      <c r="F43" s="1003"/>
      <c r="G43" s="971"/>
      <c r="H43" s="971"/>
      <c r="I43" s="993"/>
      <c r="J43" s="995"/>
      <c r="K43" s="993"/>
      <c r="L43" s="993"/>
      <c r="M43" s="1001"/>
      <c r="N43" s="1007"/>
      <c r="O43" s="1009"/>
      <c r="P43" s="965"/>
      <c r="Q43" s="993"/>
      <c r="R43" s="995"/>
      <c r="S43" s="995"/>
      <c r="T43" s="997"/>
    </row>
    <row r="44" spans="1:20" ht="26.25" customHeight="1">
      <c r="A44" s="812">
        <v>7</v>
      </c>
      <c r="B44" s="990"/>
      <c r="C44" s="990"/>
      <c r="D44" s="811" t="s">
        <v>576</v>
      </c>
      <c r="E44" s="84" t="s">
        <v>269</v>
      </c>
      <c r="F44" s="1003">
        <v>3</v>
      </c>
      <c r="G44" s="971">
        <v>3</v>
      </c>
      <c r="H44" s="971">
        <v>3</v>
      </c>
      <c r="I44" s="993">
        <v>3</v>
      </c>
      <c r="J44" s="995" t="s">
        <v>270</v>
      </c>
      <c r="K44" s="999">
        <v>200000</v>
      </c>
      <c r="L44" s="999" t="s">
        <v>856</v>
      </c>
      <c r="M44" s="1001">
        <v>3</v>
      </c>
      <c r="N44" s="1007">
        <v>0</v>
      </c>
      <c r="O44" s="1009">
        <f t="shared" ref="O44:O49" si="6">IF(M44&lt;1,(AVERAGE(F44:I44)/M44),SUM(F44:I44)/M44)</f>
        <v>4</v>
      </c>
      <c r="P44" s="965" t="str">
        <f t="shared" ref="P44:P49" si="7">IF(O44&lt;=V$18,"T",IF(O44&lt;$Y$18,"R",IF(O44&gt;=$Y$18,"P")))</f>
        <v>P</v>
      </c>
      <c r="Q44" s="993">
        <v>0.11624352106789818</v>
      </c>
      <c r="R44" s="995" t="s">
        <v>271</v>
      </c>
      <c r="S44" s="995" t="s">
        <v>272</v>
      </c>
      <c r="T44" s="997" t="s">
        <v>273</v>
      </c>
    </row>
    <row r="45" spans="1:20" ht="15" customHeight="1">
      <c r="A45" s="812"/>
      <c r="B45" s="990"/>
      <c r="C45" s="990"/>
      <c r="D45" s="811"/>
      <c r="E45" s="35" t="s">
        <v>274</v>
      </c>
      <c r="F45" s="1003"/>
      <c r="G45" s="971"/>
      <c r="H45" s="971"/>
      <c r="I45" s="993"/>
      <c r="J45" s="995"/>
      <c r="K45" s="999"/>
      <c r="L45" s="999"/>
      <c r="M45" s="1001"/>
      <c r="N45" s="1007"/>
      <c r="O45" s="1009"/>
      <c r="P45" s="965"/>
      <c r="Q45" s="993"/>
      <c r="R45" s="995"/>
      <c r="S45" s="995"/>
      <c r="T45" s="997"/>
    </row>
    <row r="46" spans="1:20" ht="26.25" customHeight="1">
      <c r="A46" s="812"/>
      <c r="B46" s="990"/>
      <c r="C46" s="990"/>
      <c r="D46" s="811"/>
      <c r="E46" s="84" t="s">
        <v>275</v>
      </c>
      <c r="F46" s="1003"/>
      <c r="G46" s="971"/>
      <c r="H46" s="971"/>
      <c r="I46" s="993"/>
      <c r="J46" s="995"/>
      <c r="K46" s="999"/>
      <c r="L46" s="999"/>
      <c r="M46" s="1001"/>
      <c r="N46" s="1007"/>
      <c r="O46" s="1009"/>
      <c r="P46" s="965"/>
      <c r="Q46" s="993"/>
      <c r="R46" s="995"/>
      <c r="S46" s="995"/>
      <c r="T46" s="997"/>
    </row>
    <row r="47" spans="1:20" ht="26.25" customHeight="1">
      <c r="A47" s="812"/>
      <c r="B47" s="990"/>
      <c r="C47" s="990"/>
      <c r="D47" s="811"/>
      <c r="E47" s="84" t="s">
        <v>276</v>
      </c>
      <c r="F47" s="1003"/>
      <c r="G47" s="971"/>
      <c r="H47" s="971"/>
      <c r="I47" s="993"/>
      <c r="J47" s="995"/>
      <c r="K47" s="999"/>
      <c r="L47" s="999"/>
      <c r="M47" s="1001"/>
      <c r="N47" s="1007"/>
      <c r="O47" s="1009"/>
      <c r="P47" s="965"/>
      <c r="Q47" s="993"/>
      <c r="R47" s="995"/>
      <c r="S47" s="995"/>
      <c r="T47" s="997"/>
    </row>
    <row r="48" spans="1:20" ht="26.25" customHeight="1">
      <c r="A48" s="812"/>
      <c r="B48" s="990"/>
      <c r="C48" s="990"/>
      <c r="D48" s="811"/>
      <c r="E48" s="84" t="s">
        <v>277</v>
      </c>
      <c r="F48" s="1003"/>
      <c r="G48" s="971"/>
      <c r="H48" s="971"/>
      <c r="I48" s="993"/>
      <c r="J48" s="995"/>
      <c r="K48" s="999"/>
      <c r="L48" s="999"/>
      <c r="M48" s="1001"/>
      <c r="N48" s="1007"/>
      <c r="O48" s="1009"/>
      <c r="P48" s="965"/>
      <c r="Q48" s="993"/>
      <c r="R48" s="995"/>
      <c r="S48" s="995"/>
      <c r="T48" s="997"/>
    </row>
    <row r="49" spans="1:20" ht="15" customHeight="1">
      <c r="A49" s="812">
        <v>8</v>
      </c>
      <c r="B49" s="990"/>
      <c r="C49" s="990"/>
      <c r="D49" s="811" t="s">
        <v>577</v>
      </c>
      <c r="E49" s="35" t="s">
        <v>278</v>
      </c>
      <c r="F49" s="1003">
        <v>3</v>
      </c>
      <c r="G49" s="971">
        <v>3</v>
      </c>
      <c r="H49" s="971">
        <v>3</v>
      </c>
      <c r="I49" s="993">
        <v>3</v>
      </c>
      <c r="J49" s="995" t="s">
        <v>270</v>
      </c>
      <c r="K49" s="999">
        <v>1162000</v>
      </c>
      <c r="L49" s="999" t="s">
        <v>857</v>
      </c>
      <c r="M49" s="1001">
        <v>3</v>
      </c>
      <c r="N49" s="1007">
        <v>0</v>
      </c>
      <c r="O49" s="1009">
        <f t="shared" si="6"/>
        <v>4</v>
      </c>
      <c r="P49" s="965" t="str">
        <f t="shared" si="7"/>
        <v>P</v>
      </c>
      <c r="Q49" s="993">
        <v>0.11624352106789818</v>
      </c>
      <c r="R49" s="995" t="s">
        <v>271</v>
      </c>
      <c r="S49" s="995" t="s">
        <v>279</v>
      </c>
      <c r="T49" s="997" t="s">
        <v>280</v>
      </c>
    </row>
    <row r="50" spans="1:20" ht="15" customHeight="1">
      <c r="A50" s="812"/>
      <c r="B50" s="990"/>
      <c r="C50" s="990"/>
      <c r="D50" s="811"/>
      <c r="E50" s="35" t="s">
        <v>281</v>
      </c>
      <c r="F50" s="1003"/>
      <c r="G50" s="971"/>
      <c r="H50" s="971"/>
      <c r="I50" s="993"/>
      <c r="J50" s="995"/>
      <c r="K50" s="999"/>
      <c r="L50" s="999"/>
      <c r="M50" s="1001"/>
      <c r="N50" s="1007"/>
      <c r="O50" s="1009"/>
      <c r="P50" s="965"/>
      <c r="Q50" s="993"/>
      <c r="R50" s="995"/>
      <c r="S50" s="995"/>
      <c r="T50" s="997"/>
    </row>
    <row r="51" spans="1:20" ht="26.25" customHeight="1">
      <c r="A51" s="812"/>
      <c r="B51" s="990"/>
      <c r="C51" s="990"/>
      <c r="D51" s="811"/>
      <c r="E51" s="84" t="s">
        <v>282</v>
      </c>
      <c r="F51" s="1003"/>
      <c r="G51" s="971"/>
      <c r="H51" s="971"/>
      <c r="I51" s="993"/>
      <c r="J51" s="995"/>
      <c r="K51" s="999"/>
      <c r="L51" s="999"/>
      <c r="M51" s="1001"/>
      <c r="N51" s="1007"/>
      <c r="O51" s="1009"/>
      <c r="P51" s="965"/>
      <c r="Q51" s="993"/>
      <c r="R51" s="995"/>
      <c r="S51" s="995"/>
      <c r="T51" s="997"/>
    </row>
    <row r="52" spans="1:20" ht="39" customHeight="1">
      <c r="A52" s="812">
        <v>9</v>
      </c>
      <c r="B52" s="990"/>
      <c r="C52" s="990"/>
      <c r="D52" s="811" t="s">
        <v>578</v>
      </c>
      <c r="E52" s="84" t="s">
        <v>283</v>
      </c>
      <c r="F52" s="1003">
        <v>3</v>
      </c>
      <c r="G52" s="971">
        <v>3</v>
      </c>
      <c r="H52" s="971">
        <v>3</v>
      </c>
      <c r="I52" s="993">
        <v>3</v>
      </c>
      <c r="J52" s="995" t="s">
        <v>284</v>
      </c>
      <c r="K52" s="999">
        <v>0</v>
      </c>
      <c r="L52" s="999">
        <v>0</v>
      </c>
      <c r="M52" s="1001">
        <v>3</v>
      </c>
      <c r="N52" s="1007">
        <f>IF(M52&lt;1,M52-AVERAGE(F52:I52),M52-(SUM(F52:I52)))</f>
        <v>-9</v>
      </c>
      <c r="O52" s="1009">
        <f t="shared" ref="O52:O57" si="8">IF(M52&lt;1,(AVERAGE(F52:I52)/M52),SUM(F52:I52)/M52)</f>
        <v>4</v>
      </c>
      <c r="P52" s="965" t="str">
        <f t="shared" ref="P52:P57" si="9">IF(O52&lt;=V$18,"T",IF(O52&lt;$Y$18,"R",IF(O52&gt;=$Y$18,"P")))</f>
        <v>P</v>
      </c>
      <c r="Q52" s="993">
        <v>0.11624352106789818</v>
      </c>
      <c r="R52" s="995" t="s">
        <v>285</v>
      </c>
      <c r="S52" s="995" t="s">
        <v>286</v>
      </c>
      <c r="T52" s="997" t="s">
        <v>287</v>
      </c>
    </row>
    <row r="53" spans="1:20" ht="39" customHeight="1">
      <c r="A53" s="812"/>
      <c r="B53" s="990"/>
      <c r="C53" s="990"/>
      <c r="D53" s="811"/>
      <c r="E53" s="84" t="s">
        <v>288</v>
      </c>
      <c r="F53" s="1003"/>
      <c r="G53" s="971"/>
      <c r="H53" s="971"/>
      <c r="I53" s="993"/>
      <c r="J53" s="995"/>
      <c r="K53" s="999"/>
      <c r="L53" s="999"/>
      <c r="M53" s="1001"/>
      <c r="N53" s="1007"/>
      <c r="O53" s="1009"/>
      <c r="P53" s="965"/>
      <c r="Q53" s="993"/>
      <c r="R53" s="995"/>
      <c r="S53" s="995"/>
      <c r="T53" s="997"/>
    </row>
    <row r="54" spans="1:20" ht="26.25" customHeight="1">
      <c r="A54" s="812"/>
      <c r="B54" s="990"/>
      <c r="C54" s="990"/>
      <c r="D54" s="811"/>
      <c r="E54" s="84" t="s">
        <v>289</v>
      </c>
      <c r="F54" s="1003"/>
      <c r="G54" s="971"/>
      <c r="H54" s="971"/>
      <c r="I54" s="993"/>
      <c r="J54" s="995"/>
      <c r="K54" s="999"/>
      <c r="L54" s="999"/>
      <c r="M54" s="1001"/>
      <c r="N54" s="1007"/>
      <c r="O54" s="1009"/>
      <c r="P54" s="965"/>
      <c r="Q54" s="993"/>
      <c r="R54" s="995"/>
      <c r="S54" s="995"/>
      <c r="T54" s="997"/>
    </row>
    <row r="55" spans="1:20" ht="51.75" customHeight="1">
      <c r="A55" s="812"/>
      <c r="B55" s="990"/>
      <c r="C55" s="990"/>
      <c r="D55" s="811"/>
      <c r="E55" s="84" t="s">
        <v>290</v>
      </c>
      <c r="F55" s="1003"/>
      <c r="G55" s="971"/>
      <c r="H55" s="971"/>
      <c r="I55" s="993"/>
      <c r="J55" s="995"/>
      <c r="K55" s="999"/>
      <c r="L55" s="999"/>
      <c r="M55" s="1001"/>
      <c r="N55" s="1007"/>
      <c r="O55" s="1009"/>
      <c r="P55" s="965"/>
      <c r="Q55" s="993"/>
      <c r="R55" s="995"/>
      <c r="S55" s="995"/>
      <c r="T55" s="997"/>
    </row>
    <row r="56" spans="1:20" ht="64.5" customHeight="1">
      <c r="A56" s="812"/>
      <c r="B56" s="990"/>
      <c r="C56" s="990"/>
      <c r="D56" s="811"/>
      <c r="E56" s="84" t="s">
        <v>291</v>
      </c>
      <c r="F56" s="1003"/>
      <c r="G56" s="971"/>
      <c r="H56" s="971"/>
      <c r="I56" s="993"/>
      <c r="J56" s="995"/>
      <c r="K56" s="999"/>
      <c r="L56" s="999"/>
      <c r="M56" s="1001"/>
      <c r="N56" s="1007"/>
      <c r="O56" s="1009"/>
      <c r="P56" s="965"/>
      <c r="Q56" s="993"/>
      <c r="R56" s="995"/>
      <c r="S56" s="995"/>
      <c r="T56" s="997"/>
    </row>
    <row r="57" spans="1:20" ht="39" customHeight="1">
      <c r="A57" s="812">
        <v>10</v>
      </c>
      <c r="B57" s="990"/>
      <c r="C57" s="990"/>
      <c r="D57" s="811" t="s">
        <v>579</v>
      </c>
      <c r="E57" s="84" t="s">
        <v>292</v>
      </c>
      <c r="F57" s="1003">
        <v>12</v>
      </c>
      <c r="G57" s="971">
        <v>12</v>
      </c>
      <c r="H57" s="971">
        <v>12</v>
      </c>
      <c r="I57" s="993">
        <v>12</v>
      </c>
      <c r="J57" s="995" t="s">
        <v>293</v>
      </c>
      <c r="K57" s="999">
        <v>0</v>
      </c>
      <c r="L57" s="999">
        <v>0</v>
      </c>
      <c r="M57" s="1001">
        <v>12</v>
      </c>
      <c r="N57" s="1007">
        <v>0</v>
      </c>
      <c r="O57" s="1009">
        <f t="shared" si="8"/>
        <v>4</v>
      </c>
      <c r="P57" s="965" t="str">
        <f t="shared" si="9"/>
        <v>P</v>
      </c>
      <c r="Q57" s="993">
        <v>0</v>
      </c>
      <c r="R57" s="995" t="s">
        <v>294</v>
      </c>
      <c r="S57" s="995" t="s">
        <v>295</v>
      </c>
      <c r="T57" s="997" t="s">
        <v>296</v>
      </c>
    </row>
    <row r="58" spans="1:20" ht="26.25" customHeight="1">
      <c r="A58" s="812"/>
      <c r="B58" s="990"/>
      <c r="C58" s="990"/>
      <c r="D58" s="811"/>
      <c r="E58" s="84" t="s">
        <v>297</v>
      </c>
      <c r="F58" s="1003"/>
      <c r="G58" s="971"/>
      <c r="H58" s="971"/>
      <c r="I58" s="993"/>
      <c r="J58" s="995"/>
      <c r="K58" s="999"/>
      <c r="L58" s="999"/>
      <c r="M58" s="1001"/>
      <c r="N58" s="1007"/>
      <c r="O58" s="1009"/>
      <c r="P58" s="965"/>
      <c r="Q58" s="993"/>
      <c r="R58" s="995"/>
      <c r="S58" s="995"/>
      <c r="T58" s="997"/>
    </row>
    <row r="59" spans="1:20" ht="39" customHeight="1">
      <c r="A59" s="812"/>
      <c r="B59" s="990"/>
      <c r="C59" s="990"/>
      <c r="D59" s="811"/>
      <c r="E59" s="84" t="s">
        <v>298</v>
      </c>
      <c r="F59" s="1003"/>
      <c r="G59" s="971"/>
      <c r="H59" s="971"/>
      <c r="I59" s="993"/>
      <c r="J59" s="995"/>
      <c r="K59" s="999"/>
      <c r="L59" s="999"/>
      <c r="M59" s="1001"/>
      <c r="N59" s="1007"/>
      <c r="O59" s="1009"/>
      <c r="P59" s="965"/>
      <c r="Q59" s="993"/>
      <c r="R59" s="995"/>
      <c r="S59" s="995"/>
      <c r="T59" s="997"/>
    </row>
    <row r="60" spans="1:20" ht="26.25" customHeight="1">
      <c r="A60" s="812"/>
      <c r="B60" s="990"/>
      <c r="C60" s="990"/>
      <c r="D60" s="811"/>
      <c r="E60" s="84" t="s">
        <v>299</v>
      </c>
      <c r="F60" s="1003"/>
      <c r="G60" s="971"/>
      <c r="H60" s="971"/>
      <c r="I60" s="993"/>
      <c r="J60" s="995"/>
      <c r="K60" s="999"/>
      <c r="L60" s="999"/>
      <c r="M60" s="1001"/>
      <c r="N60" s="1007"/>
      <c r="O60" s="1009"/>
      <c r="P60" s="965"/>
      <c r="Q60" s="993"/>
      <c r="R60" s="995"/>
      <c r="S60" s="995"/>
      <c r="T60" s="997"/>
    </row>
    <row r="61" spans="1:20" ht="26.25" customHeight="1">
      <c r="A61" s="812"/>
      <c r="B61" s="990"/>
      <c r="C61" s="990"/>
      <c r="D61" s="811"/>
      <c r="E61" s="84" t="s">
        <v>300</v>
      </c>
      <c r="F61" s="1003"/>
      <c r="G61" s="971"/>
      <c r="H61" s="971"/>
      <c r="I61" s="993"/>
      <c r="J61" s="995"/>
      <c r="K61" s="999"/>
      <c r="L61" s="999"/>
      <c r="M61" s="1001"/>
      <c r="N61" s="1007"/>
      <c r="O61" s="1009"/>
      <c r="P61" s="965"/>
      <c r="Q61" s="993"/>
      <c r="R61" s="995"/>
      <c r="S61" s="995"/>
      <c r="T61" s="997"/>
    </row>
    <row r="62" spans="1:20" ht="15" customHeight="1">
      <c r="A62" s="812"/>
      <c r="B62" s="990"/>
      <c r="C62" s="990"/>
      <c r="D62" s="811"/>
      <c r="E62" s="84" t="s">
        <v>301</v>
      </c>
      <c r="F62" s="1003"/>
      <c r="G62" s="971"/>
      <c r="H62" s="971"/>
      <c r="I62" s="993"/>
      <c r="J62" s="995"/>
      <c r="K62" s="999"/>
      <c r="L62" s="999"/>
      <c r="M62" s="1001"/>
      <c r="N62" s="1007"/>
      <c r="O62" s="1009"/>
      <c r="P62" s="965"/>
      <c r="Q62" s="993"/>
      <c r="R62" s="995"/>
      <c r="S62" s="995"/>
      <c r="T62" s="997"/>
    </row>
    <row r="63" spans="1:20" ht="27" customHeight="1" thickBot="1">
      <c r="A63" s="910"/>
      <c r="B63" s="991"/>
      <c r="C63" s="991"/>
      <c r="D63" s="883"/>
      <c r="E63" s="86" t="s">
        <v>302</v>
      </c>
      <c r="F63" s="1004"/>
      <c r="G63" s="1005"/>
      <c r="H63" s="1005"/>
      <c r="I63" s="994"/>
      <c r="J63" s="996"/>
      <c r="K63" s="1000"/>
      <c r="L63" s="1000"/>
      <c r="M63" s="1002"/>
      <c r="N63" s="1008"/>
      <c r="O63" s="1010"/>
      <c r="P63" s="1006"/>
      <c r="Q63" s="994"/>
      <c r="R63" s="996"/>
      <c r="S63" s="996"/>
      <c r="T63" s="998"/>
    </row>
    <row r="64" spans="1:20">
      <c r="A64" s="2"/>
      <c r="B64" s="2"/>
      <c r="C64" s="2"/>
      <c r="D64" s="2"/>
      <c r="E64" s="2"/>
      <c r="F64" s="2"/>
      <c r="G64" s="2"/>
      <c r="H64" s="2"/>
      <c r="I64" s="2"/>
      <c r="J64" s="2"/>
      <c r="K64" s="2"/>
      <c r="L64" s="2"/>
      <c r="M64" s="2"/>
      <c r="N64" s="2"/>
      <c r="O64" s="2"/>
      <c r="P64" s="2"/>
      <c r="Q64" s="2"/>
      <c r="R64" s="2"/>
      <c r="S64" s="2"/>
      <c r="T64" s="2"/>
    </row>
    <row r="65" spans="1:20">
      <c r="A65" s="2"/>
      <c r="B65" s="2"/>
      <c r="C65" s="2"/>
      <c r="D65" s="2"/>
      <c r="E65" s="2"/>
      <c r="F65" s="2"/>
      <c r="G65" s="2"/>
      <c r="H65" s="2"/>
      <c r="I65" s="2"/>
      <c r="J65" s="2"/>
      <c r="K65" s="2"/>
      <c r="L65" s="2"/>
      <c r="M65" s="2"/>
      <c r="N65" s="2"/>
      <c r="O65" s="2"/>
      <c r="P65" s="2"/>
      <c r="Q65" s="2"/>
      <c r="R65" s="2"/>
      <c r="S65" s="2"/>
      <c r="T65" s="2"/>
    </row>
    <row r="66" spans="1:20">
      <c r="A66" s="54" t="s">
        <v>25</v>
      </c>
      <c r="B66" s="54"/>
      <c r="C66" s="54"/>
      <c r="D66" s="54"/>
      <c r="E66" s="2"/>
      <c r="F66" s="2"/>
      <c r="G66" s="2"/>
      <c r="H66" s="2"/>
      <c r="I66" s="2"/>
      <c r="J66" s="2"/>
      <c r="K66" s="2"/>
      <c r="L66" s="2"/>
      <c r="M66" s="2"/>
      <c r="N66" s="2"/>
      <c r="O66" s="2"/>
      <c r="P66" s="2"/>
      <c r="Q66" s="2"/>
      <c r="R66" s="2"/>
      <c r="S66" s="2"/>
      <c r="T66" s="2"/>
    </row>
    <row r="67" spans="1:20">
      <c r="A67" s="2"/>
      <c r="B67" s="2"/>
      <c r="C67" s="2"/>
      <c r="D67" s="2"/>
      <c r="E67" s="2"/>
      <c r="F67" s="2"/>
      <c r="G67" s="2"/>
      <c r="H67" s="2"/>
      <c r="I67" s="2"/>
      <c r="J67" s="2"/>
      <c r="K67" s="2"/>
      <c r="L67" s="2"/>
      <c r="M67" s="2"/>
      <c r="N67" s="2"/>
      <c r="O67" s="2"/>
      <c r="P67" s="2"/>
      <c r="Q67" s="2"/>
      <c r="R67" s="2"/>
      <c r="S67" s="2"/>
      <c r="T67" s="2"/>
    </row>
    <row r="68" spans="1:20">
      <c r="A68" s="907"/>
      <c r="B68" s="908"/>
      <c r="C68" s="908"/>
      <c r="D68" s="908"/>
      <c r="E68" s="908"/>
      <c r="F68" s="908"/>
      <c r="G68" s="908"/>
      <c r="H68" s="908"/>
      <c r="I68" s="908"/>
      <c r="J68" s="908"/>
      <c r="K68" s="908"/>
      <c r="L68" s="908"/>
      <c r="M68" s="908"/>
      <c r="N68" s="908"/>
      <c r="O68" s="908"/>
      <c r="P68" s="908"/>
      <c r="Q68" s="908"/>
      <c r="R68" s="908"/>
      <c r="S68" s="908"/>
      <c r="T68" s="909"/>
    </row>
    <row r="69" spans="1:20">
      <c r="A69" s="907"/>
      <c r="B69" s="908"/>
      <c r="C69" s="908"/>
      <c r="D69" s="908"/>
      <c r="E69" s="908"/>
      <c r="F69" s="908"/>
      <c r="G69" s="908"/>
      <c r="H69" s="908"/>
      <c r="I69" s="908"/>
      <c r="J69" s="908"/>
      <c r="K69" s="908"/>
      <c r="L69" s="908"/>
      <c r="M69" s="908"/>
      <c r="N69" s="908"/>
      <c r="O69" s="908"/>
      <c r="P69" s="908"/>
      <c r="Q69" s="908"/>
      <c r="R69" s="908"/>
      <c r="S69" s="908"/>
      <c r="T69" s="909"/>
    </row>
    <row r="70" spans="1:20">
      <c r="A70" s="907"/>
      <c r="B70" s="908"/>
      <c r="C70" s="908"/>
      <c r="D70" s="908"/>
      <c r="E70" s="908"/>
      <c r="F70" s="908"/>
      <c r="G70" s="908"/>
      <c r="H70" s="908"/>
      <c r="I70" s="908"/>
      <c r="J70" s="908"/>
      <c r="K70" s="908"/>
      <c r="L70" s="908"/>
      <c r="M70" s="908"/>
      <c r="N70" s="908"/>
      <c r="O70" s="908"/>
      <c r="P70" s="908"/>
      <c r="Q70" s="908"/>
      <c r="R70" s="908"/>
      <c r="S70" s="908"/>
      <c r="T70" s="909"/>
    </row>
    <row r="71" spans="1:20">
      <c r="A71" s="907"/>
      <c r="B71" s="908"/>
      <c r="C71" s="908"/>
      <c r="D71" s="908"/>
      <c r="E71" s="908"/>
      <c r="F71" s="908"/>
      <c r="G71" s="908"/>
      <c r="H71" s="908"/>
      <c r="I71" s="908"/>
      <c r="J71" s="908"/>
      <c r="K71" s="908"/>
      <c r="L71" s="908"/>
      <c r="M71" s="908"/>
      <c r="N71" s="908"/>
      <c r="O71" s="908"/>
      <c r="P71" s="908"/>
      <c r="Q71" s="908"/>
      <c r="R71" s="908"/>
      <c r="S71" s="908"/>
      <c r="T71" s="909"/>
    </row>
    <row r="72" spans="1:20">
      <c r="A72" s="907"/>
      <c r="B72" s="908"/>
      <c r="C72" s="908"/>
      <c r="D72" s="908"/>
      <c r="E72" s="908"/>
      <c r="F72" s="908"/>
      <c r="G72" s="908"/>
      <c r="H72" s="908"/>
      <c r="I72" s="908"/>
      <c r="J72" s="908"/>
      <c r="K72" s="908"/>
      <c r="L72" s="908"/>
      <c r="M72" s="908"/>
      <c r="N72" s="908"/>
      <c r="O72" s="908"/>
      <c r="P72" s="908"/>
      <c r="Q72" s="908"/>
      <c r="R72" s="908"/>
      <c r="S72" s="908"/>
      <c r="T72" s="909"/>
    </row>
    <row r="73" spans="1:20">
      <c r="A73" s="907"/>
      <c r="B73" s="908"/>
      <c r="C73" s="908"/>
      <c r="D73" s="908"/>
      <c r="E73" s="908"/>
      <c r="F73" s="908"/>
      <c r="G73" s="908"/>
      <c r="H73" s="908"/>
      <c r="I73" s="908"/>
      <c r="J73" s="908"/>
      <c r="K73" s="908"/>
      <c r="L73" s="908"/>
      <c r="M73" s="908"/>
      <c r="N73" s="908"/>
      <c r="O73" s="908"/>
      <c r="P73" s="908"/>
      <c r="Q73" s="908"/>
      <c r="R73" s="908"/>
      <c r="S73" s="908"/>
      <c r="T73" s="909"/>
    </row>
    <row r="74" spans="1:20">
      <c r="A74" s="907"/>
      <c r="B74" s="908"/>
      <c r="C74" s="908"/>
      <c r="D74" s="908"/>
      <c r="E74" s="908"/>
      <c r="F74" s="908"/>
      <c r="G74" s="908"/>
      <c r="H74" s="908"/>
      <c r="I74" s="908"/>
      <c r="J74" s="908"/>
      <c r="K74" s="908"/>
      <c r="L74" s="908"/>
      <c r="M74" s="908"/>
      <c r="N74" s="908"/>
      <c r="O74" s="908"/>
      <c r="P74" s="908"/>
      <c r="Q74" s="908"/>
      <c r="R74" s="908"/>
      <c r="S74" s="908"/>
      <c r="T74" s="909"/>
    </row>
    <row r="75" spans="1:20">
      <c r="A75" s="907"/>
      <c r="B75" s="908"/>
      <c r="C75" s="908"/>
      <c r="D75" s="908"/>
      <c r="E75" s="908"/>
      <c r="F75" s="908"/>
      <c r="G75" s="908"/>
      <c r="H75" s="908"/>
      <c r="I75" s="908"/>
      <c r="J75" s="908"/>
      <c r="K75" s="908"/>
      <c r="L75" s="908"/>
      <c r="M75" s="908"/>
      <c r="N75" s="908"/>
      <c r="O75" s="908"/>
      <c r="P75" s="908"/>
      <c r="Q75" s="908"/>
      <c r="R75" s="908"/>
      <c r="S75" s="908"/>
      <c r="T75" s="909"/>
    </row>
    <row r="76" spans="1:20">
      <c r="A76" s="907"/>
      <c r="B76" s="908"/>
      <c r="C76" s="908"/>
      <c r="D76" s="908"/>
      <c r="E76" s="908"/>
      <c r="F76" s="908"/>
      <c r="G76" s="908"/>
      <c r="H76" s="908"/>
      <c r="I76" s="908"/>
      <c r="J76" s="908"/>
      <c r="K76" s="908"/>
      <c r="L76" s="908"/>
      <c r="M76" s="908"/>
      <c r="N76" s="908"/>
      <c r="O76" s="908"/>
      <c r="P76" s="908"/>
      <c r="Q76" s="908"/>
      <c r="R76" s="908"/>
      <c r="S76" s="908"/>
      <c r="T76" s="909"/>
    </row>
    <row r="77" spans="1:20">
      <c r="A77" s="907"/>
      <c r="B77" s="908"/>
      <c r="C77" s="908"/>
      <c r="D77" s="908"/>
      <c r="E77" s="908"/>
      <c r="F77" s="908"/>
      <c r="G77" s="908"/>
      <c r="H77" s="908"/>
      <c r="I77" s="908"/>
      <c r="J77" s="908"/>
      <c r="K77" s="908"/>
      <c r="L77" s="908"/>
      <c r="M77" s="908"/>
      <c r="N77" s="908"/>
      <c r="O77" s="908"/>
      <c r="P77" s="908"/>
      <c r="Q77" s="908"/>
      <c r="R77" s="908"/>
      <c r="S77" s="908"/>
      <c r="T77" s="909"/>
    </row>
    <row r="78" spans="1:20">
      <c r="A78" s="907"/>
      <c r="B78" s="908"/>
      <c r="C78" s="908"/>
      <c r="D78" s="908"/>
      <c r="E78" s="908"/>
      <c r="F78" s="908"/>
      <c r="G78" s="908"/>
      <c r="H78" s="908"/>
      <c r="I78" s="908"/>
      <c r="J78" s="908"/>
      <c r="K78" s="908"/>
      <c r="L78" s="908"/>
      <c r="M78" s="908"/>
      <c r="N78" s="908"/>
      <c r="O78" s="908"/>
      <c r="P78" s="908"/>
      <c r="Q78" s="908"/>
      <c r="R78" s="908"/>
      <c r="S78" s="908"/>
      <c r="T78" s="909"/>
    </row>
  </sheetData>
  <mergeCells count="199">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A14:A15"/>
    <mergeCell ref="D14:D15"/>
    <mergeCell ref="E14:E15"/>
    <mergeCell ref="F14:I14"/>
    <mergeCell ref="J14:J15"/>
    <mergeCell ref="T14:T15"/>
    <mergeCell ref="K14:K15"/>
    <mergeCell ref="L14:L15"/>
    <mergeCell ref="M14:M15"/>
    <mergeCell ref="N14:P14"/>
    <mergeCell ref="Q14:Q15"/>
    <mergeCell ref="R14:R15"/>
    <mergeCell ref="B14:B15"/>
    <mergeCell ref="C14:C15"/>
    <mergeCell ref="T18:T26"/>
    <mergeCell ref="A27:A32"/>
    <mergeCell ref="D27:D32"/>
    <mergeCell ref="F27:F32"/>
    <mergeCell ref="G27:G32"/>
    <mergeCell ref="H27:H32"/>
    <mergeCell ref="I27:I32"/>
    <mergeCell ref="J27:J32"/>
    <mergeCell ref="K27:K32"/>
    <mergeCell ref="M18:M26"/>
    <mergeCell ref="N18:N26"/>
    <mergeCell ref="O18:O26"/>
    <mergeCell ref="P18:P26"/>
    <mergeCell ref="Q18:Q26"/>
    <mergeCell ref="R18:R26"/>
    <mergeCell ref="R27:R32"/>
    <mergeCell ref="S27:S32"/>
    <mergeCell ref="T27:T32"/>
    <mergeCell ref="N27:N32"/>
    <mergeCell ref="O27:O32"/>
    <mergeCell ref="P27:P32"/>
    <mergeCell ref="Q27:Q32"/>
    <mergeCell ref="A18:A26"/>
    <mergeCell ref="D18:D26"/>
    <mergeCell ref="H33:H36"/>
    <mergeCell ref="I33:I36"/>
    <mergeCell ref="J33:J36"/>
    <mergeCell ref="L27:L32"/>
    <mergeCell ref="M27:M32"/>
    <mergeCell ref="S18:S26"/>
    <mergeCell ref="F18:F26"/>
    <mergeCell ref="G18:G26"/>
    <mergeCell ref="H18:H26"/>
    <mergeCell ref="I18:I26"/>
    <mergeCell ref="J18:J26"/>
    <mergeCell ref="K18:K26"/>
    <mergeCell ref="L18:L26"/>
    <mergeCell ref="Q33:Q36"/>
    <mergeCell ref="R33:R36"/>
    <mergeCell ref="S33:S36"/>
    <mergeCell ref="T33:T36"/>
    <mergeCell ref="A37:A40"/>
    <mergeCell ref="D37:D40"/>
    <mergeCell ref="F37:F40"/>
    <mergeCell ref="G37:G40"/>
    <mergeCell ref="H37:H40"/>
    <mergeCell ref="I37:I40"/>
    <mergeCell ref="K33:K36"/>
    <mergeCell ref="L33:L36"/>
    <mergeCell ref="M33:M36"/>
    <mergeCell ref="N33:N36"/>
    <mergeCell ref="O33:O36"/>
    <mergeCell ref="P33:P36"/>
    <mergeCell ref="P37:P40"/>
    <mergeCell ref="Q37:Q40"/>
    <mergeCell ref="R37:R40"/>
    <mergeCell ref="S37:S40"/>
    <mergeCell ref="T37:T40"/>
    <mergeCell ref="N37:N40"/>
    <mergeCell ref="O37:O40"/>
    <mergeCell ref="A33:A36"/>
    <mergeCell ref="D33:D36"/>
    <mergeCell ref="F33:F36"/>
    <mergeCell ref="G33:G36"/>
    <mergeCell ref="A41:A43"/>
    <mergeCell ref="D41:D43"/>
    <mergeCell ref="F41:F43"/>
    <mergeCell ref="G41:G43"/>
    <mergeCell ref="H41:H43"/>
    <mergeCell ref="J37:J40"/>
    <mergeCell ref="K37:K40"/>
    <mergeCell ref="L37:L40"/>
    <mergeCell ref="M37:M40"/>
    <mergeCell ref="O41:O43"/>
    <mergeCell ref="P41:P43"/>
    <mergeCell ref="Q41:Q43"/>
    <mergeCell ref="R41:R43"/>
    <mergeCell ref="S41:S43"/>
    <mergeCell ref="T41:T43"/>
    <mergeCell ref="I41:I43"/>
    <mergeCell ref="J41:J43"/>
    <mergeCell ref="K41:K43"/>
    <mergeCell ref="L41:L43"/>
    <mergeCell ref="M41:M43"/>
    <mergeCell ref="N41:N43"/>
    <mergeCell ref="P44:P48"/>
    <mergeCell ref="Q44:Q48"/>
    <mergeCell ref="R44:R48"/>
    <mergeCell ref="S44:S48"/>
    <mergeCell ref="T44:T48"/>
    <mergeCell ref="A49:A51"/>
    <mergeCell ref="D49:D51"/>
    <mergeCell ref="F49:F51"/>
    <mergeCell ref="G49:G51"/>
    <mergeCell ref="H49:H51"/>
    <mergeCell ref="J44:J48"/>
    <mergeCell ref="K44:K48"/>
    <mergeCell ref="L44:L48"/>
    <mergeCell ref="M44:M48"/>
    <mergeCell ref="N44:N48"/>
    <mergeCell ref="O44:O48"/>
    <mergeCell ref="A44:A48"/>
    <mergeCell ref="D44:D48"/>
    <mergeCell ref="F44:F48"/>
    <mergeCell ref="G44:G48"/>
    <mergeCell ref="H44:H48"/>
    <mergeCell ref="I44:I48"/>
    <mergeCell ref="O49:O51"/>
    <mergeCell ref="P49:P51"/>
    <mergeCell ref="P57:P63"/>
    <mergeCell ref="Q49:Q51"/>
    <mergeCell ref="R49:R51"/>
    <mergeCell ref="S49:S51"/>
    <mergeCell ref="T49:T51"/>
    <mergeCell ref="I49:I51"/>
    <mergeCell ref="J49:J51"/>
    <mergeCell ref="K49:K51"/>
    <mergeCell ref="L49:L51"/>
    <mergeCell ref="M49:M51"/>
    <mergeCell ref="N49:N51"/>
    <mergeCell ref="N57:N63"/>
    <mergeCell ref="P52:P56"/>
    <mergeCell ref="Q52:Q56"/>
    <mergeCell ref="R52:R56"/>
    <mergeCell ref="S52:S56"/>
    <mergeCell ref="T52:T56"/>
    <mergeCell ref="N52:N56"/>
    <mergeCell ref="O52:O56"/>
    <mergeCell ref="O57:O63"/>
    <mergeCell ref="A57:A63"/>
    <mergeCell ref="D57:D63"/>
    <mergeCell ref="F57:F63"/>
    <mergeCell ref="G57:G63"/>
    <mergeCell ref="H57:H63"/>
    <mergeCell ref="J52:J56"/>
    <mergeCell ref="K52:K56"/>
    <mergeCell ref="L52:L56"/>
    <mergeCell ref="M52:M56"/>
    <mergeCell ref="A52:A56"/>
    <mergeCell ref="D52:D56"/>
    <mergeCell ref="F52:F56"/>
    <mergeCell ref="G52:G56"/>
    <mergeCell ref="H52:H56"/>
    <mergeCell ref="I52:I56"/>
    <mergeCell ref="B17:B26"/>
    <mergeCell ref="C17:C26"/>
    <mergeCell ref="B27:B63"/>
    <mergeCell ref="C27:C63"/>
    <mergeCell ref="A74:T74"/>
    <mergeCell ref="A75:T75"/>
    <mergeCell ref="A76:T76"/>
    <mergeCell ref="A77:T77"/>
    <mergeCell ref="A78:T78"/>
    <mergeCell ref="A68:T68"/>
    <mergeCell ref="A69:T69"/>
    <mergeCell ref="A70:T70"/>
    <mergeCell ref="A71:T71"/>
    <mergeCell ref="A72:T72"/>
    <mergeCell ref="A73:T73"/>
    <mergeCell ref="Q57:Q63"/>
    <mergeCell ref="R57:R63"/>
    <mergeCell ref="S57:S63"/>
    <mergeCell ref="T57:T63"/>
    <mergeCell ref="I57:I63"/>
    <mergeCell ref="J57:J63"/>
    <mergeCell ref="K57:K63"/>
    <mergeCell ref="L57:L63"/>
    <mergeCell ref="M57:M63"/>
  </mergeCells>
  <conditionalFormatting sqref="P18 P27 P33 P41 P44 P49 P52 P57 P37">
    <cfRule type="containsText" dxfId="56" priority="5" stopIfTrue="1" operator="containsText" text="P">
      <formula>NOT(ISERROR(SEARCH("P",P18)))</formula>
    </cfRule>
    <cfRule type="containsText" dxfId="55" priority="6" stopIfTrue="1" operator="containsText" text="R">
      <formula>NOT(ISERROR(SEARCH("R",P18)))</formula>
    </cfRule>
    <cfRule type="containsText" dxfId="54" priority="7" operator="containsText" text="T">
      <formula>NOT(ISERROR(SEARCH("T",P18)))</formula>
    </cfRule>
  </conditionalFormatting>
  <conditionalFormatting sqref="P52 P18 P27 P33 P37 P41 P44 P49 P57">
    <cfRule type="iconSet" priority="8">
      <iconSet iconSet="3Symbols2">
        <cfvo type="percent" val="0"/>
        <cfvo type="percent" val="0.74"/>
        <cfvo type="percent" val="0.85"/>
      </iconSet>
    </cfRule>
  </conditionalFormatting>
  <conditionalFormatting sqref="P17">
    <cfRule type="containsText" dxfId="53" priority="1" stopIfTrue="1" operator="containsText" text="P">
      <formula>NOT(ISERROR(SEARCH("P",P17)))</formula>
    </cfRule>
    <cfRule type="containsText" dxfId="52" priority="2" stopIfTrue="1" operator="containsText" text="R">
      <formula>NOT(ISERROR(SEARCH("R",P17)))</formula>
    </cfRule>
    <cfRule type="containsText" dxfId="51" priority="3" operator="containsText" text="T">
      <formula>NOT(ISERROR(SEARCH("T",P17)))</formula>
    </cfRule>
  </conditionalFormatting>
  <conditionalFormatting sqref="P17">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7"/>
  <sheetViews>
    <sheetView zoomScale="70" zoomScaleNormal="70" workbookViewId="0">
      <selection activeCell="I23" sqref="I23"/>
    </sheetView>
  </sheetViews>
  <sheetFormatPr baseColWidth="10" defaultColWidth="11.42578125" defaultRowHeight="13.5"/>
  <cols>
    <col min="1" max="1" width="17" style="1" bestFit="1" customWidth="1"/>
    <col min="2" max="3" width="17" style="1" customWidth="1"/>
    <col min="4" max="4" width="28.140625" style="1" customWidth="1"/>
    <col min="5" max="5" width="45.42578125" style="1" customWidth="1"/>
    <col min="6" max="6" width="5.140625" style="1" bestFit="1" customWidth="1"/>
    <col min="7" max="7" width="4.42578125" style="1" bestFit="1" customWidth="1"/>
    <col min="8" max="8" width="3.42578125" style="1" bestFit="1" customWidth="1"/>
    <col min="9" max="9" width="3.5703125" style="1" bestFit="1" customWidth="1"/>
    <col min="10" max="10" width="57" style="1" customWidth="1"/>
    <col min="11" max="11" width="16.140625" style="1" bestFit="1" customWidth="1"/>
    <col min="12" max="12" width="23.28515625" style="1" customWidth="1"/>
    <col min="13" max="13" width="7.28515625" style="1" bestFit="1" customWidth="1"/>
    <col min="14" max="14" width="13.7109375" style="1" customWidth="1"/>
    <col min="15" max="15" width="5.140625" style="1" bestFit="1" customWidth="1"/>
    <col min="16" max="16" width="9.7109375" style="1" bestFit="1" customWidth="1"/>
    <col min="17" max="17" width="28.140625" style="1" customWidth="1"/>
    <col min="18" max="18" width="28.85546875" style="1" customWidth="1"/>
    <col min="19" max="19" width="14.28515625" style="1" bestFit="1" customWidth="1"/>
    <col min="20" max="20" width="29.140625"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24</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3"/>
      <c r="K5" s="3"/>
      <c r="L5" s="4"/>
      <c r="M5" s="4"/>
      <c r="N5" s="4"/>
      <c r="O5" s="4"/>
      <c r="P5" s="4"/>
      <c r="Q5" s="4"/>
      <c r="R5" s="4"/>
      <c r="S5" s="4"/>
      <c r="T5" s="4"/>
    </row>
    <row r="6" spans="1:20">
      <c r="A6" s="815" t="s">
        <v>303</v>
      </c>
      <c r="B6" s="815"/>
      <c r="C6" s="815"/>
      <c r="D6" s="815"/>
      <c r="E6" s="815"/>
      <c r="F6" s="864" t="s">
        <v>304</v>
      </c>
      <c r="G6" s="817"/>
      <c r="H6" s="817"/>
      <c r="I6" s="817"/>
      <c r="J6" s="817"/>
      <c r="K6" s="817"/>
      <c r="L6" s="817"/>
      <c r="M6" s="818"/>
      <c r="N6" s="4"/>
      <c r="O6" s="4"/>
      <c r="P6" s="4"/>
      <c r="Q6" s="4"/>
      <c r="R6" s="4"/>
      <c r="S6" s="4"/>
      <c r="T6" s="4"/>
    </row>
    <row r="7" spans="1:20">
      <c r="A7" s="815" t="s">
        <v>305</v>
      </c>
      <c r="B7" s="815"/>
      <c r="C7" s="815"/>
      <c r="D7" s="815"/>
      <c r="E7" s="815"/>
      <c r="F7" s="864">
        <v>2021</v>
      </c>
      <c r="G7" s="817"/>
      <c r="H7" s="817"/>
      <c r="I7" s="817"/>
      <c r="J7" s="817"/>
      <c r="K7" s="817"/>
      <c r="L7" s="817"/>
      <c r="M7" s="818"/>
      <c r="N7" s="4"/>
      <c r="O7" s="4"/>
      <c r="P7" s="4"/>
      <c r="Q7" s="4"/>
      <c r="R7" s="4"/>
      <c r="S7" s="4"/>
      <c r="T7" s="4"/>
    </row>
    <row r="8" spans="1:20">
      <c r="A8" s="815" t="s">
        <v>306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9" t="s">
        <v>9</v>
      </c>
      <c r="B11" s="820"/>
      <c r="C11" s="820"/>
      <c r="D11" s="820"/>
      <c r="E11" s="820"/>
      <c r="F11" s="820"/>
      <c r="G11" s="820"/>
      <c r="H11" s="820"/>
      <c r="I11" s="820"/>
      <c r="J11" s="820"/>
      <c r="K11" s="820"/>
      <c r="L11" s="820"/>
      <c r="M11" s="820"/>
      <c r="N11" s="820"/>
      <c r="O11" s="820"/>
      <c r="P11" s="820"/>
      <c r="Q11" s="820"/>
      <c r="R11" s="820"/>
      <c r="S11" s="820"/>
      <c r="T11" s="821"/>
    </row>
    <row r="12" spans="1:20" ht="14.25" thickBot="1">
      <c r="A12" s="7"/>
      <c r="B12" s="8"/>
      <c r="C12" s="8"/>
      <c r="D12" s="8"/>
      <c r="E12" s="8"/>
      <c r="F12" s="8"/>
      <c r="G12" s="8"/>
      <c r="H12" s="8"/>
      <c r="I12" s="8"/>
      <c r="J12" s="8"/>
      <c r="K12" s="8"/>
      <c r="L12" s="8"/>
      <c r="M12" s="8"/>
      <c r="N12" s="8"/>
      <c r="O12" s="8"/>
      <c r="P12" s="8"/>
      <c r="Q12" s="8"/>
      <c r="R12" s="8"/>
      <c r="S12" s="8"/>
      <c r="T12" s="9"/>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27" customHeight="1" thickBot="1">
      <c r="A14" s="842" t="s">
        <v>28</v>
      </c>
      <c r="B14" s="809" t="s">
        <v>554</v>
      </c>
      <c r="C14" s="809" t="s">
        <v>555</v>
      </c>
      <c r="D14" s="842" t="s">
        <v>27</v>
      </c>
      <c r="E14" s="844" t="s">
        <v>20</v>
      </c>
      <c r="F14" s="846" t="s">
        <v>11</v>
      </c>
      <c r="G14" s="847"/>
      <c r="H14" s="847"/>
      <c r="I14" s="848"/>
      <c r="J14" s="838" t="s">
        <v>21</v>
      </c>
      <c r="K14" s="838" t="s">
        <v>22</v>
      </c>
      <c r="L14" s="838" t="s">
        <v>2</v>
      </c>
      <c r="M14" s="840" t="s">
        <v>23</v>
      </c>
      <c r="N14" s="829" t="s">
        <v>3</v>
      </c>
      <c r="O14" s="830"/>
      <c r="P14" s="831"/>
      <c r="Q14" s="832" t="s">
        <v>389</v>
      </c>
      <c r="R14" s="834" t="s">
        <v>5</v>
      </c>
      <c r="S14" s="11" t="s">
        <v>30</v>
      </c>
      <c r="T14" s="836" t="s">
        <v>0</v>
      </c>
    </row>
    <row r="15" spans="1:20" ht="33.75" customHeight="1" thickBot="1">
      <c r="A15" s="843"/>
      <c r="B15" s="810"/>
      <c r="C15" s="810"/>
      <c r="D15" s="843"/>
      <c r="E15" s="845"/>
      <c r="F15" s="12" t="s">
        <v>12</v>
      </c>
      <c r="G15" s="12" t="s">
        <v>13</v>
      </c>
      <c r="H15" s="12" t="s">
        <v>14</v>
      </c>
      <c r="I15" s="12" t="s">
        <v>15</v>
      </c>
      <c r="J15" s="839"/>
      <c r="K15" s="839"/>
      <c r="L15" s="839"/>
      <c r="M15" s="841"/>
      <c r="N15" s="67" t="s">
        <v>31</v>
      </c>
      <c r="O15" s="14" t="s">
        <v>29</v>
      </c>
      <c r="P15" s="15" t="s">
        <v>32</v>
      </c>
      <c r="Q15" s="833"/>
      <c r="R15" s="835"/>
      <c r="S15" s="16"/>
      <c r="T15" s="837"/>
    </row>
    <row r="16" spans="1:20" ht="14.25" thickBot="1">
      <c r="A16" s="2"/>
      <c r="B16" s="2"/>
      <c r="C16" s="2"/>
      <c r="D16" s="2"/>
      <c r="E16" s="2"/>
      <c r="F16" s="2"/>
      <c r="G16" s="2"/>
      <c r="H16" s="704"/>
      <c r="I16" s="2"/>
      <c r="J16" s="2"/>
      <c r="K16" s="2"/>
      <c r="L16" s="17"/>
      <c r="M16" s="2"/>
      <c r="N16" s="18"/>
      <c r="O16" s="18"/>
      <c r="P16" s="18"/>
      <c r="Q16" s="2"/>
      <c r="R16" s="2"/>
      <c r="S16" s="2"/>
      <c r="T16" s="2"/>
    </row>
    <row r="17" spans="1:20" ht="67.5">
      <c r="A17" s="981">
        <v>1</v>
      </c>
      <c r="B17" s="984" t="s">
        <v>566</v>
      </c>
      <c r="C17" s="984" t="s">
        <v>685</v>
      </c>
      <c r="D17" s="902" t="s">
        <v>307</v>
      </c>
      <c r="E17" s="101" t="s">
        <v>308</v>
      </c>
      <c r="F17" s="150">
        <v>3</v>
      </c>
      <c r="G17" s="150">
        <v>3</v>
      </c>
      <c r="H17" s="705">
        <v>0.03</v>
      </c>
      <c r="I17" s="153">
        <v>0.03</v>
      </c>
      <c r="J17" s="101" t="s">
        <v>309</v>
      </c>
      <c r="K17" s="151">
        <v>0</v>
      </c>
      <c r="L17" s="154"/>
      <c r="M17" s="125">
        <v>12</v>
      </c>
      <c r="N17" s="20">
        <f>IF(M17&lt;1,M17-AVERAGE(F17:I17),M17-(SUM(F17:I17)))</f>
        <v>5.9399999999999995</v>
      </c>
      <c r="O17" s="21">
        <f>IF(M17&lt;1,(AVERAGE(F17:I17)/M17),SUM(F17:I17)/M17)</f>
        <v>0.505</v>
      </c>
      <c r="P17" s="138" t="str">
        <f>IF(O17&lt;=V$16,"T",IF(O17&lt;$Y$16,"R",IF(O17&gt;=$Y$16,"P")))</f>
        <v>P</v>
      </c>
      <c r="Q17" s="70"/>
      <c r="R17" s="902" t="s">
        <v>310</v>
      </c>
      <c r="S17" s="902" t="s">
        <v>311</v>
      </c>
      <c r="T17" s="1051" t="s">
        <v>312</v>
      </c>
    </row>
    <row r="18" spans="1:20" ht="81">
      <c r="A18" s="961"/>
      <c r="B18" s="931"/>
      <c r="C18" s="931"/>
      <c r="D18" s="903"/>
      <c r="E18" s="99" t="s">
        <v>313</v>
      </c>
      <c r="F18" s="724">
        <v>3</v>
      </c>
      <c r="G18" s="724">
        <v>3</v>
      </c>
      <c r="H18" s="724">
        <v>3</v>
      </c>
      <c r="I18" s="155">
        <v>3</v>
      </c>
      <c r="J18" s="99" t="s">
        <v>314</v>
      </c>
      <c r="K18" s="152">
        <v>0</v>
      </c>
      <c r="L18" s="35"/>
      <c r="M18" s="135">
        <v>12</v>
      </c>
      <c r="N18" s="32">
        <f>IF(M18&lt;1,M18-AVERAGE(F18:I18),M18-(SUM(F18:I18)))</f>
        <v>0</v>
      </c>
      <c r="O18" s="33">
        <v>1</v>
      </c>
      <c r="P18" s="71" t="str">
        <f t="shared" ref="P18:P43" si="0">IF(O18&lt;=V$16,"T",IF(O18&lt;$Y$16,"R",IF(O18&gt;=$Y$16,"P")))</f>
        <v>P</v>
      </c>
      <c r="Q18" s="35"/>
      <c r="R18" s="903"/>
      <c r="S18" s="903"/>
      <c r="T18" s="1052"/>
    </row>
    <row r="19" spans="1:20" ht="94.5">
      <c r="A19" s="961"/>
      <c r="B19" s="931"/>
      <c r="C19" s="931"/>
      <c r="D19" s="903"/>
      <c r="E19" s="99" t="s">
        <v>315</v>
      </c>
      <c r="F19" s="724">
        <v>3</v>
      </c>
      <c r="G19" s="721">
        <v>3</v>
      </c>
      <c r="H19" s="721">
        <v>3</v>
      </c>
      <c r="I19" s="729">
        <v>3</v>
      </c>
      <c r="J19" s="99" t="s">
        <v>316</v>
      </c>
      <c r="K19" s="152">
        <v>0</v>
      </c>
      <c r="L19" s="35"/>
      <c r="M19" s="116">
        <v>12</v>
      </c>
      <c r="N19" s="32">
        <f t="shared" ref="N19:N28" si="1">IF(M19&lt;1,M19-AVERAGE(F19:I19),M19-(SUM(F19:I19)))</f>
        <v>0</v>
      </c>
      <c r="O19" s="33">
        <v>1</v>
      </c>
      <c r="P19" s="71" t="str">
        <f t="shared" si="0"/>
        <v>P</v>
      </c>
      <c r="Q19" s="35"/>
      <c r="R19" s="903"/>
      <c r="S19" s="903"/>
      <c r="T19" s="1052"/>
    </row>
    <row r="20" spans="1:20" ht="54">
      <c r="A20" s="961"/>
      <c r="B20" s="931"/>
      <c r="C20" s="931"/>
      <c r="D20" s="903"/>
      <c r="E20" s="99" t="s">
        <v>317</v>
      </c>
      <c r="F20" s="724">
        <v>3</v>
      </c>
      <c r="G20" s="721">
        <v>3</v>
      </c>
      <c r="H20" s="721">
        <v>3</v>
      </c>
      <c r="I20" s="729">
        <v>3</v>
      </c>
      <c r="J20" s="99" t="s">
        <v>318</v>
      </c>
      <c r="K20" s="152">
        <v>0</v>
      </c>
      <c r="L20" s="35"/>
      <c r="M20" s="116">
        <v>12</v>
      </c>
      <c r="N20" s="32">
        <f t="shared" si="1"/>
        <v>0</v>
      </c>
      <c r="O20" s="33">
        <v>1</v>
      </c>
      <c r="P20" s="71" t="str">
        <f t="shared" si="0"/>
        <v>P</v>
      </c>
      <c r="Q20" s="35"/>
      <c r="R20" s="903"/>
      <c r="S20" s="903"/>
      <c r="T20" s="1052"/>
    </row>
    <row r="21" spans="1:20" ht="67.5">
      <c r="A21" s="961"/>
      <c r="B21" s="931"/>
      <c r="C21" s="931"/>
      <c r="D21" s="903"/>
      <c r="E21" s="99" t="s">
        <v>319</v>
      </c>
      <c r="F21" s="724">
        <v>3</v>
      </c>
      <c r="G21" s="721">
        <v>3</v>
      </c>
      <c r="H21" s="721">
        <v>3</v>
      </c>
      <c r="I21" s="729">
        <v>3</v>
      </c>
      <c r="J21" s="99" t="s">
        <v>320</v>
      </c>
      <c r="K21" s="152">
        <v>0</v>
      </c>
      <c r="L21" s="35"/>
      <c r="M21" s="116">
        <v>12</v>
      </c>
      <c r="N21" s="32">
        <f t="shared" si="1"/>
        <v>0</v>
      </c>
      <c r="O21" s="33">
        <v>1</v>
      </c>
      <c r="P21" s="71" t="str">
        <f t="shared" si="0"/>
        <v>P</v>
      </c>
      <c r="Q21" s="35"/>
      <c r="R21" s="903"/>
      <c r="S21" s="903"/>
      <c r="T21" s="1052"/>
    </row>
    <row r="22" spans="1:20" ht="54">
      <c r="A22" s="961"/>
      <c r="B22" s="931"/>
      <c r="C22" s="931"/>
      <c r="D22" s="903"/>
      <c r="E22" s="99" t="s">
        <v>321</v>
      </c>
      <c r="F22" s="724">
        <v>3</v>
      </c>
      <c r="G22" s="721">
        <v>3</v>
      </c>
      <c r="H22" s="721">
        <v>3</v>
      </c>
      <c r="I22" s="729">
        <v>3</v>
      </c>
      <c r="J22" s="99" t="s">
        <v>322</v>
      </c>
      <c r="K22" s="152">
        <v>0</v>
      </c>
      <c r="L22" s="35"/>
      <c r="M22" s="116">
        <v>12</v>
      </c>
      <c r="N22" s="32">
        <f t="shared" si="1"/>
        <v>0</v>
      </c>
      <c r="O22" s="33">
        <v>1</v>
      </c>
      <c r="P22" s="71" t="str">
        <f t="shared" si="0"/>
        <v>P</v>
      </c>
      <c r="Q22" s="35"/>
      <c r="R22" s="903"/>
      <c r="S22" s="903"/>
      <c r="T22" s="1052"/>
    </row>
    <row r="23" spans="1:20" ht="40.5">
      <c r="A23" s="961"/>
      <c r="B23" s="931"/>
      <c r="C23" s="931"/>
      <c r="D23" s="903"/>
      <c r="E23" s="132" t="s">
        <v>323</v>
      </c>
      <c r="F23" s="724">
        <v>3</v>
      </c>
      <c r="G23" s="721">
        <v>3</v>
      </c>
      <c r="H23" s="721">
        <v>3</v>
      </c>
      <c r="I23" s="729">
        <v>3</v>
      </c>
      <c r="J23" s="99" t="s">
        <v>324</v>
      </c>
      <c r="K23" s="152">
        <v>0</v>
      </c>
      <c r="L23" s="35"/>
      <c r="M23" s="116">
        <v>12</v>
      </c>
      <c r="N23" s="32">
        <f t="shared" si="1"/>
        <v>0</v>
      </c>
      <c r="O23" s="33">
        <v>1</v>
      </c>
      <c r="P23" s="71" t="str">
        <f t="shared" si="0"/>
        <v>P</v>
      </c>
      <c r="Q23" s="35"/>
      <c r="R23" s="903"/>
      <c r="S23" s="903"/>
      <c r="T23" s="1052"/>
    </row>
    <row r="24" spans="1:20" ht="54">
      <c r="A24" s="974"/>
      <c r="B24" s="931"/>
      <c r="C24" s="931"/>
      <c r="D24" s="904"/>
      <c r="E24" s="132" t="s">
        <v>325</v>
      </c>
      <c r="F24" s="724">
        <v>3</v>
      </c>
      <c r="G24" s="721">
        <v>3</v>
      </c>
      <c r="H24" s="721">
        <v>3</v>
      </c>
      <c r="I24" s="729">
        <v>3</v>
      </c>
      <c r="J24" s="99" t="s">
        <v>326</v>
      </c>
      <c r="K24" s="152">
        <v>0</v>
      </c>
      <c r="L24" s="35"/>
      <c r="M24" s="116">
        <v>12</v>
      </c>
      <c r="N24" s="32">
        <f t="shared" si="1"/>
        <v>0</v>
      </c>
      <c r="O24" s="33">
        <v>1</v>
      </c>
      <c r="P24" s="71" t="str">
        <f t="shared" si="0"/>
        <v>P</v>
      </c>
      <c r="Q24" s="35"/>
      <c r="R24" s="904"/>
      <c r="S24" s="904"/>
      <c r="T24" s="1053"/>
    </row>
    <row r="25" spans="1:20" ht="40.5">
      <c r="A25" s="960">
        <v>2</v>
      </c>
      <c r="B25" s="931"/>
      <c r="C25" s="931"/>
      <c r="D25" s="1026" t="s">
        <v>327</v>
      </c>
      <c r="E25" s="132" t="s">
        <v>328</v>
      </c>
      <c r="F25" s="721">
        <v>8</v>
      </c>
      <c r="G25" s="721">
        <v>8</v>
      </c>
      <c r="H25" s="721">
        <v>3</v>
      </c>
      <c r="I25" s="729">
        <v>3</v>
      </c>
      <c r="J25" s="811" t="s">
        <v>329</v>
      </c>
      <c r="K25" s="152">
        <v>0</v>
      </c>
      <c r="L25" s="35"/>
      <c r="M25" s="81">
        <v>12</v>
      </c>
      <c r="N25" s="32">
        <v>3</v>
      </c>
      <c r="O25" s="33">
        <v>1</v>
      </c>
      <c r="P25" s="71" t="str">
        <f t="shared" si="0"/>
        <v>P</v>
      </c>
      <c r="Q25" s="35"/>
      <c r="R25" s="1019" t="s">
        <v>330</v>
      </c>
      <c r="S25" s="1019" t="s">
        <v>331</v>
      </c>
      <c r="T25" s="1022" t="s">
        <v>332</v>
      </c>
    </row>
    <row r="26" spans="1:20">
      <c r="A26" s="961"/>
      <c r="B26" s="931"/>
      <c r="C26" s="931"/>
      <c r="D26" s="1039"/>
      <c r="E26" s="99" t="s">
        <v>333</v>
      </c>
      <c r="F26" s="721">
        <v>8</v>
      </c>
      <c r="G26" s="721">
        <v>8</v>
      </c>
      <c r="H26" s="721">
        <v>3</v>
      </c>
      <c r="I26" s="729">
        <v>3</v>
      </c>
      <c r="J26" s="811"/>
      <c r="K26" s="152">
        <v>0</v>
      </c>
      <c r="L26" s="35"/>
      <c r="M26" s="116">
        <v>12</v>
      </c>
      <c r="N26" s="32">
        <v>1</v>
      </c>
      <c r="O26" s="33">
        <v>1</v>
      </c>
      <c r="P26" s="71" t="str">
        <f t="shared" si="0"/>
        <v>P</v>
      </c>
      <c r="Q26" s="35"/>
      <c r="R26" s="1020"/>
      <c r="S26" s="1020"/>
      <c r="T26" s="1023"/>
    </row>
    <row r="27" spans="1:20" ht="66.75" customHeight="1">
      <c r="A27" s="974"/>
      <c r="B27" s="931"/>
      <c r="C27" s="931"/>
      <c r="D27" s="1040"/>
      <c r="E27" s="132" t="s">
        <v>334</v>
      </c>
      <c r="F27" s="721">
        <v>8</v>
      </c>
      <c r="G27" s="721">
        <v>8</v>
      </c>
      <c r="H27" s="721">
        <v>3</v>
      </c>
      <c r="I27" s="729">
        <v>3</v>
      </c>
      <c r="J27" s="811"/>
      <c r="K27" s="152">
        <v>0</v>
      </c>
      <c r="L27" s="35"/>
      <c r="M27" s="116">
        <v>12</v>
      </c>
      <c r="N27" s="32">
        <f t="shared" si="1"/>
        <v>-10</v>
      </c>
      <c r="O27" s="33">
        <v>1</v>
      </c>
      <c r="P27" s="71" t="str">
        <f t="shared" si="0"/>
        <v>P</v>
      </c>
      <c r="Q27" s="35"/>
      <c r="R27" s="1021"/>
      <c r="S27" s="1021"/>
      <c r="T27" s="1024"/>
    </row>
    <row r="28" spans="1:20" ht="27">
      <c r="A28" s="960">
        <v>3</v>
      </c>
      <c r="B28" s="931"/>
      <c r="C28" s="931"/>
      <c r="D28" s="1026" t="s">
        <v>335</v>
      </c>
      <c r="E28" s="99" t="s">
        <v>336</v>
      </c>
      <c r="F28" s="721"/>
      <c r="G28" s="721"/>
      <c r="H28" s="721">
        <v>3</v>
      </c>
      <c r="I28" s="729">
        <v>3</v>
      </c>
      <c r="J28" s="99" t="s">
        <v>337</v>
      </c>
      <c r="K28" s="152">
        <v>0</v>
      </c>
      <c r="L28" s="35"/>
      <c r="M28" s="116">
        <v>12</v>
      </c>
      <c r="N28" s="32">
        <f t="shared" si="1"/>
        <v>6</v>
      </c>
      <c r="O28" s="33">
        <v>1</v>
      </c>
      <c r="P28" s="71" t="str">
        <f t="shared" si="0"/>
        <v>P</v>
      </c>
      <c r="Q28" s="35"/>
      <c r="R28" s="1019" t="s">
        <v>338</v>
      </c>
      <c r="S28" s="1019" t="s">
        <v>339</v>
      </c>
      <c r="T28" s="1022" t="s">
        <v>340</v>
      </c>
    </row>
    <row r="29" spans="1:20" ht="54">
      <c r="A29" s="961"/>
      <c r="B29" s="931"/>
      <c r="C29" s="931"/>
      <c r="D29" s="1039"/>
      <c r="E29" s="99" t="s">
        <v>341</v>
      </c>
      <c r="F29" s="721">
        <v>3</v>
      </c>
      <c r="G29" s="721">
        <v>3</v>
      </c>
      <c r="H29" s="721">
        <v>3</v>
      </c>
      <c r="I29" s="729">
        <v>3</v>
      </c>
      <c r="J29" s="811" t="s">
        <v>342</v>
      </c>
      <c r="K29" s="152">
        <v>0</v>
      </c>
      <c r="L29" s="35"/>
      <c r="M29" s="81">
        <v>12</v>
      </c>
      <c r="N29" s="32">
        <v>3</v>
      </c>
      <c r="O29" s="33">
        <f t="shared" ref="O29" si="2">IF(M29&lt;1,(AVERAGE(F29:I29)/M29),SUM(F29:I29)/M29)</f>
        <v>1</v>
      </c>
      <c r="P29" s="71" t="str">
        <f t="shared" si="0"/>
        <v>P</v>
      </c>
      <c r="Q29" s="35"/>
      <c r="R29" s="1020"/>
      <c r="S29" s="1020"/>
      <c r="T29" s="1023"/>
    </row>
    <row r="30" spans="1:20" ht="40.5">
      <c r="A30" s="974"/>
      <c r="B30" s="931"/>
      <c r="C30" s="931"/>
      <c r="D30" s="1040"/>
      <c r="E30" s="99" t="s">
        <v>343</v>
      </c>
      <c r="F30" s="721"/>
      <c r="G30" s="721"/>
      <c r="H30" s="721">
        <v>3</v>
      </c>
      <c r="I30" s="729">
        <v>3</v>
      </c>
      <c r="J30" s="811"/>
      <c r="K30" s="152">
        <v>0</v>
      </c>
      <c r="L30" s="35"/>
      <c r="M30" s="116">
        <v>12</v>
      </c>
      <c r="N30" s="32">
        <v>3</v>
      </c>
      <c r="O30" s="33">
        <v>1</v>
      </c>
      <c r="P30" s="71" t="str">
        <f t="shared" si="0"/>
        <v>P</v>
      </c>
      <c r="Q30" s="35"/>
      <c r="R30" s="1021"/>
      <c r="S30" s="1021"/>
      <c r="T30" s="1024"/>
    </row>
    <row r="31" spans="1:20" ht="67.5">
      <c r="A31" s="960">
        <v>4</v>
      </c>
      <c r="B31" s="931"/>
      <c r="C31" s="931"/>
      <c r="D31" s="1026" t="s">
        <v>344</v>
      </c>
      <c r="E31" s="99" t="s">
        <v>345</v>
      </c>
      <c r="F31" s="721">
        <v>1</v>
      </c>
      <c r="G31" s="721">
        <v>1</v>
      </c>
      <c r="H31" s="721"/>
      <c r="I31" s="729"/>
      <c r="J31" s="132" t="s">
        <v>346</v>
      </c>
      <c r="K31" s="152">
        <v>0</v>
      </c>
      <c r="L31" s="35"/>
      <c r="M31" s="81">
        <v>1</v>
      </c>
      <c r="N31" s="32">
        <v>1</v>
      </c>
      <c r="O31" s="33">
        <f t="shared" ref="O31:O44" si="3">IF(M31&lt;1,(AVERAGE(F31:I31)/M31),SUM(F31:I31)/M31)</f>
        <v>2</v>
      </c>
      <c r="P31" s="71" t="str">
        <f t="shared" si="0"/>
        <v>P</v>
      </c>
      <c r="Q31" s="35"/>
      <c r="R31" s="1019" t="s">
        <v>347</v>
      </c>
      <c r="S31" s="1019" t="s">
        <v>348</v>
      </c>
      <c r="T31" s="1022" t="s">
        <v>349</v>
      </c>
    </row>
    <row r="32" spans="1:20" ht="67.5">
      <c r="A32" s="961"/>
      <c r="B32" s="931"/>
      <c r="C32" s="931"/>
      <c r="D32" s="1039"/>
      <c r="E32" s="99" t="s">
        <v>350</v>
      </c>
      <c r="F32" s="721">
        <v>3</v>
      </c>
      <c r="G32" s="721">
        <v>3</v>
      </c>
      <c r="H32" s="721">
        <v>3</v>
      </c>
      <c r="I32" s="729">
        <v>3</v>
      </c>
      <c r="J32" s="132" t="s">
        <v>351</v>
      </c>
      <c r="K32" s="152">
        <v>0</v>
      </c>
      <c r="L32" s="35"/>
      <c r="M32" s="81">
        <v>12</v>
      </c>
      <c r="N32" s="32">
        <v>3</v>
      </c>
      <c r="O32" s="33">
        <v>1</v>
      </c>
      <c r="P32" s="71" t="str">
        <f t="shared" si="0"/>
        <v>P</v>
      </c>
      <c r="Q32" s="35"/>
      <c r="R32" s="1020"/>
      <c r="S32" s="1020"/>
      <c r="T32" s="1023"/>
    </row>
    <row r="33" spans="1:20" ht="94.5">
      <c r="A33" s="961"/>
      <c r="B33" s="931"/>
      <c r="C33" s="931"/>
      <c r="D33" s="1039"/>
      <c r="E33" s="99" t="s">
        <v>352</v>
      </c>
      <c r="F33" s="721">
        <v>1</v>
      </c>
      <c r="G33" s="721">
        <v>1</v>
      </c>
      <c r="H33" s="721"/>
      <c r="I33" s="729"/>
      <c r="J33" s="132" t="s">
        <v>353</v>
      </c>
      <c r="K33" s="152">
        <v>0</v>
      </c>
      <c r="L33" s="35"/>
      <c r="M33" s="81">
        <v>1</v>
      </c>
      <c r="N33" s="32">
        <v>1</v>
      </c>
      <c r="O33" s="33">
        <f t="shared" si="3"/>
        <v>2</v>
      </c>
      <c r="P33" s="71" t="str">
        <f t="shared" si="0"/>
        <v>P</v>
      </c>
      <c r="Q33" s="35"/>
      <c r="R33" s="1020"/>
      <c r="S33" s="1021"/>
      <c r="T33" s="1024"/>
    </row>
    <row r="34" spans="1:20" ht="108">
      <c r="A34" s="974"/>
      <c r="B34" s="931"/>
      <c r="C34" s="931"/>
      <c r="D34" s="1040"/>
      <c r="E34" s="99" t="s">
        <v>354</v>
      </c>
      <c r="F34" s="721">
        <v>2</v>
      </c>
      <c r="G34" s="721">
        <v>2</v>
      </c>
      <c r="H34" s="721"/>
      <c r="I34" s="729"/>
      <c r="J34" s="132" t="s">
        <v>355</v>
      </c>
      <c r="K34" s="152">
        <v>0</v>
      </c>
      <c r="L34" s="35"/>
      <c r="M34" s="131">
        <v>3</v>
      </c>
      <c r="N34" s="32"/>
      <c r="O34" s="33">
        <f t="shared" si="3"/>
        <v>1.3333333333333333</v>
      </c>
      <c r="P34" s="71" t="str">
        <f t="shared" si="0"/>
        <v>P</v>
      </c>
      <c r="Q34" s="35"/>
      <c r="R34" s="84" t="s">
        <v>356</v>
      </c>
      <c r="S34" s="84" t="s">
        <v>357</v>
      </c>
      <c r="T34" s="56" t="s">
        <v>358</v>
      </c>
    </row>
    <row r="35" spans="1:20" ht="67.5">
      <c r="A35" s="960">
        <v>5</v>
      </c>
      <c r="B35" s="931"/>
      <c r="C35" s="931"/>
      <c r="D35" s="1026" t="s">
        <v>359</v>
      </c>
      <c r="E35" s="99" t="s">
        <v>360</v>
      </c>
      <c r="F35" s="971">
        <v>3</v>
      </c>
      <c r="G35" s="971">
        <v>3</v>
      </c>
      <c r="H35" s="971">
        <v>3</v>
      </c>
      <c r="I35" s="971">
        <v>3</v>
      </c>
      <c r="J35" s="136" t="s">
        <v>361</v>
      </c>
      <c r="K35" s="152">
        <v>0</v>
      </c>
      <c r="L35" s="1033"/>
      <c r="M35" s="936">
        <v>12</v>
      </c>
      <c r="N35" s="1049">
        <v>3</v>
      </c>
      <c r="O35" s="950">
        <f>IF(M35&lt;1,(AVERAGE(F35:I35)/M35),SUM(F35:I35)/M35)</f>
        <v>1</v>
      </c>
      <c r="P35" s="952" t="str">
        <f t="shared" si="0"/>
        <v>P</v>
      </c>
      <c r="Q35" s="1033"/>
      <c r="R35" s="1019" t="s">
        <v>362</v>
      </c>
      <c r="S35" s="1019" t="s">
        <v>363</v>
      </c>
      <c r="T35" s="1022" t="s">
        <v>364</v>
      </c>
    </row>
    <row r="36" spans="1:20" ht="40.5">
      <c r="A36" s="961"/>
      <c r="B36" s="931"/>
      <c r="C36" s="931"/>
      <c r="D36" s="1039"/>
      <c r="E36" s="99" t="s">
        <v>365</v>
      </c>
      <c r="F36" s="971"/>
      <c r="G36" s="971"/>
      <c r="H36" s="971"/>
      <c r="I36" s="971"/>
      <c r="J36" s="811" t="s">
        <v>366</v>
      </c>
      <c r="K36" s="1050">
        <v>0</v>
      </c>
      <c r="L36" s="1035"/>
      <c r="M36" s="938"/>
      <c r="N36" s="928"/>
      <c r="O36" s="930"/>
      <c r="P36" s="954"/>
      <c r="Q36" s="1035"/>
      <c r="R36" s="1020"/>
      <c r="S36" s="1020"/>
      <c r="T36" s="1023"/>
    </row>
    <row r="37" spans="1:20" ht="15" customHeight="1">
      <c r="A37" s="961"/>
      <c r="B37" s="931"/>
      <c r="C37" s="931"/>
      <c r="D37" s="1039"/>
      <c r="E37" s="99" t="s">
        <v>367</v>
      </c>
      <c r="F37" s="1048">
        <v>1</v>
      </c>
      <c r="G37" s="971">
        <v>100</v>
      </c>
      <c r="H37" s="971">
        <v>3</v>
      </c>
      <c r="I37" s="971"/>
      <c r="J37" s="811"/>
      <c r="K37" s="1050"/>
      <c r="L37" s="1033"/>
      <c r="M37" s="1042">
        <v>0.12</v>
      </c>
      <c r="N37" s="1036">
        <f>F37/M37</f>
        <v>8.3333333333333339</v>
      </c>
      <c r="O37" s="1045">
        <v>1</v>
      </c>
      <c r="P37" s="952" t="str">
        <f t="shared" si="0"/>
        <v>P</v>
      </c>
      <c r="Q37" s="35"/>
      <c r="R37" s="1020"/>
      <c r="S37" s="1020"/>
      <c r="T37" s="1023"/>
    </row>
    <row r="38" spans="1:20" ht="40.5">
      <c r="A38" s="961"/>
      <c r="B38" s="931"/>
      <c r="C38" s="931"/>
      <c r="D38" s="1039"/>
      <c r="E38" s="99" t="s">
        <v>368</v>
      </c>
      <c r="F38" s="971"/>
      <c r="G38" s="971"/>
      <c r="H38" s="971"/>
      <c r="I38" s="971"/>
      <c r="J38" s="811"/>
      <c r="K38" s="1050"/>
      <c r="L38" s="1034"/>
      <c r="M38" s="1043"/>
      <c r="N38" s="1037"/>
      <c r="O38" s="1046"/>
      <c r="P38" s="953"/>
      <c r="Q38" s="35"/>
      <c r="R38" s="1020"/>
      <c r="S38" s="1020"/>
      <c r="T38" s="1023"/>
    </row>
    <row r="39" spans="1:20" ht="40.5">
      <c r="A39" s="974"/>
      <c r="B39" s="931"/>
      <c r="C39" s="931"/>
      <c r="D39" s="1040"/>
      <c r="E39" s="99" t="s">
        <v>369</v>
      </c>
      <c r="F39" s="971"/>
      <c r="G39" s="971"/>
      <c r="H39" s="971"/>
      <c r="I39" s="971"/>
      <c r="J39" s="811"/>
      <c r="K39" s="1050"/>
      <c r="L39" s="1035"/>
      <c r="M39" s="1044"/>
      <c r="N39" s="1038"/>
      <c r="O39" s="1047"/>
      <c r="P39" s="953"/>
      <c r="Q39" s="35"/>
      <c r="R39" s="1021"/>
      <c r="S39" s="1021"/>
      <c r="T39" s="1024"/>
    </row>
    <row r="40" spans="1:20" ht="27">
      <c r="A40" s="960">
        <v>6</v>
      </c>
      <c r="B40" s="931"/>
      <c r="C40" s="931"/>
      <c r="D40" s="1026" t="s">
        <v>370</v>
      </c>
      <c r="E40" s="30" t="s">
        <v>371</v>
      </c>
      <c r="F40" s="936">
        <v>3</v>
      </c>
      <c r="G40" s="936">
        <v>3</v>
      </c>
      <c r="H40" s="936">
        <v>3</v>
      </c>
      <c r="I40" s="936"/>
      <c r="J40" s="1019" t="s">
        <v>372</v>
      </c>
      <c r="K40" s="1030">
        <v>0</v>
      </c>
      <c r="L40" s="1033"/>
      <c r="M40" s="936">
        <v>12</v>
      </c>
      <c r="N40" s="1036">
        <f>M40/F40</f>
        <v>4</v>
      </c>
      <c r="O40" s="950">
        <f>IF(M40&lt;1,(AVERAGE(F40:I40)/M40),SUM(F40:I40)/M40)</f>
        <v>0.75</v>
      </c>
      <c r="P40" s="952" t="str">
        <f t="shared" si="0"/>
        <v>P</v>
      </c>
      <c r="Q40" s="35"/>
      <c r="R40" s="1019" t="s">
        <v>373</v>
      </c>
      <c r="S40" s="1019" t="s">
        <v>374</v>
      </c>
      <c r="T40" s="1022" t="s">
        <v>375</v>
      </c>
    </row>
    <row r="41" spans="1:20">
      <c r="A41" s="961"/>
      <c r="B41" s="931"/>
      <c r="C41" s="931"/>
      <c r="D41" s="1039"/>
      <c r="E41" s="30" t="s">
        <v>376</v>
      </c>
      <c r="F41" s="937"/>
      <c r="G41" s="937"/>
      <c r="H41" s="937"/>
      <c r="I41" s="937"/>
      <c r="J41" s="1020"/>
      <c r="K41" s="1031"/>
      <c r="L41" s="1034"/>
      <c r="M41" s="937"/>
      <c r="N41" s="1037"/>
      <c r="O41" s="951"/>
      <c r="P41" s="953"/>
      <c r="Q41" s="35"/>
      <c r="R41" s="1020"/>
      <c r="S41" s="1020"/>
      <c r="T41" s="1023"/>
    </row>
    <row r="42" spans="1:20" ht="27">
      <c r="A42" s="974"/>
      <c r="B42" s="931"/>
      <c r="C42" s="931"/>
      <c r="D42" s="1040"/>
      <c r="E42" s="30" t="s">
        <v>377</v>
      </c>
      <c r="F42" s="938"/>
      <c r="G42" s="938"/>
      <c r="H42" s="938"/>
      <c r="I42" s="938"/>
      <c r="J42" s="1021"/>
      <c r="K42" s="1032"/>
      <c r="L42" s="1035"/>
      <c r="M42" s="938"/>
      <c r="N42" s="1038"/>
      <c r="O42" s="930"/>
      <c r="P42" s="954"/>
      <c r="Q42" s="35"/>
      <c r="R42" s="1020"/>
      <c r="S42" s="1020"/>
      <c r="T42" s="1023"/>
    </row>
    <row r="43" spans="1:20" ht="40.5">
      <c r="A43" s="961">
        <v>7</v>
      </c>
      <c r="B43" s="931"/>
      <c r="C43" s="931"/>
      <c r="D43" s="1026" t="s">
        <v>378</v>
      </c>
      <c r="E43" s="30" t="s">
        <v>379</v>
      </c>
      <c r="F43" s="719">
        <v>1</v>
      </c>
      <c r="G43" s="719">
        <v>1</v>
      </c>
      <c r="H43" s="719"/>
      <c r="I43" s="760"/>
      <c r="J43" s="922" t="s">
        <v>380</v>
      </c>
      <c r="K43" s="148">
        <v>0</v>
      </c>
      <c r="L43" s="117"/>
      <c r="M43" s="137">
        <v>1</v>
      </c>
      <c r="N43" s="32">
        <f>F43/M43</f>
        <v>1</v>
      </c>
      <c r="O43" s="33">
        <f t="shared" si="3"/>
        <v>2</v>
      </c>
      <c r="P43" s="952" t="str">
        <f t="shared" si="0"/>
        <v>P</v>
      </c>
      <c r="Q43" s="117"/>
      <c r="R43" s="1021"/>
      <c r="S43" s="1021"/>
      <c r="T43" s="1024"/>
    </row>
    <row r="44" spans="1:20" ht="25.5" customHeight="1" thickBot="1">
      <c r="A44" s="1025"/>
      <c r="B44" s="1041"/>
      <c r="C44" s="1041"/>
      <c r="D44" s="1027"/>
      <c r="E44" s="44" t="s">
        <v>381</v>
      </c>
      <c r="F44" s="475">
        <v>1</v>
      </c>
      <c r="G44" s="341">
        <v>100</v>
      </c>
      <c r="H44" s="341">
        <v>3</v>
      </c>
      <c r="I44" s="750"/>
      <c r="J44" s="1028"/>
      <c r="K44" s="149">
        <v>0</v>
      </c>
      <c r="L44" s="74"/>
      <c r="M44" s="139">
        <v>0.12</v>
      </c>
      <c r="N44" s="140">
        <f>M44/F44</f>
        <v>0.12</v>
      </c>
      <c r="O44" s="50">
        <f t="shared" si="3"/>
        <v>288.88888888888886</v>
      </c>
      <c r="P44" s="1029"/>
      <c r="Q44" s="74"/>
      <c r="R44" s="86" t="s">
        <v>382</v>
      </c>
      <c r="S44" s="86" t="s">
        <v>383</v>
      </c>
      <c r="T44" s="141" t="s">
        <v>384</v>
      </c>
    </row>
    <row r="45" spans="1:20" ht="25.5" customHeight="1">
      <c r="A45" s="118"/>
      <c r="B45" s="119"/>
      <c r="C45" s="119"/>
      <c r="D45" s="142"/>
      <c r="E45" s="120"/>
      <c r="F45" s="143"/>
      <c r="G45" s="144"/>
      <c r="H45" s="144"/>
      <c r="I45" s="144"/>
      <c r="J45" s="120"/>
      <c r="K45" s="145"/>
      <c r="L45" s="145"/>
      <c r="M45" s="143"/>
      <c r="N45" s="146"/>
      <c r="O45" s="123"/>
      <c r="P45" s="124"/>
      <c r="Q45" s="145"/>
      <c r="R45" s="147"/>
      <c r="S45" s="147"/>
      <c r="T45" s="147"/>
    </row>
    <row r="46" spans="1:20">
      <c r="A46" s="54" t="s">
        <v>25</v>
      </c>
      <c r="B46" s="2"/>
      <c r="C46" s="2"/>
      <c r="D46" s="2"/>
      <c r="E46" s="2"/>
      <c r="F46" s="2"/>
      <c r="G46" s="2"/>
      <c r="H46" s="2"/>
      <c r="I46" s="2"/>
      <c r="J46" s="2"/>
      <c r="K46" s="2"/>
      <c r="L46" s="2"/>
      <c r="M46" s="2"/>
      <c r="N46" s="2"/>
      <c r="O46" s="2"/>
      <c r="P46" s="2"/>
      <c r="Q46" s="2"/>
      <c r="R46" s="2"/>
      <c r="S46" s="2"/>
      <c r="T46" s="2"/>
    </row>
    <row r="47" spans="1:20">
      <c r="A47" s="907"/>
      <c r="B47" s="908"/>
      <c r="C47" s="908"/>
      <c r="D47" s="908"/>
      <c r="E47" s="908"/>
      <c r="F47" s="908"/>
      <c r="G47" s="908"/>
      <c r="H47" s="908"/>
      <c r="I47" s="908"/>
      <c r="J47" s="908"/>
      <c r="K47" s="908"/>
      <c r="L47" s="908"/>
      <c r="M47" s="908"/>
      <c r="N47" s="908"/>
      <c r="O47" s="908"/>
      <c r="P47" s="908"/>
      <c r="Q47" s="908"/>
      <c r="R47" s="908"/>
      <c r="S47" s="908"/>
      <c r="T47" s="909"/>
    </row>
    <row r="48" spans="1:20">
      <c r="A48" s="907"/>
      <c r="B48" s="908"/>
      <c r="C48" s="908"/>
      <c r="D48" s="908"/>
      <c r="E48" s="908"/>
      <c r="F48" s="908"/>
      <c r="G48" s="908"/>
      <c r="H48" s="908"/>
      <c r="I48" s="908"/>
      <c r="J48" s="908"/>
      <c r="K48" s="908"/>
      <c r="L48" s="908"/>
      <c r="M48" s="908"/>
      <c r="N48" s="908"/>
      <c r="O48" s="908"/>
      <c r="P48" s="908"/>
      <c r="Q48" s="908"/>
      <c r="R48" s="908"/>
      <c r="S48" s="908"/>
      <c r="T48" s="909"/>
    </row>
    <row r="49" spans="1:20">
      <c r="A49" s="907"/>
      <c r="B49" s="908"/>
      <c r="C49" s="908"/>
      <c r="D49" s="908"/>
      <c r="E49" s="908"/>
      <c r="F49" s="908"/>
      <c r="G49" s="908"/>
      <c r="H49" s="908"/>
      <c r="I49" s="908"/>
      <c r="J49" s="908"/>
      <c r="K49" s="908"/>
      <c r="L49" s="908"/>
      <c r="M49" s="908"/>
      <c r="N49" s="908"/>
      <c r="O49" s="908"/>
      <c r="P49" s="908"/>
      <c r="Q49" s="908"/>
      <c r="R49" s="908"/>
      <c r="S49" s="908"/>
      <c r="T49" s="909"/>
    </row>
    <row r="50" spans="1:20">
      <c r="A50" s="907"/>
      <c r="B50" s="908"/>
      <c r="C50" s="908"/>
      <c r="D50" s="908"/>
      <c r="E50" s="908"/>
      <c r="F50" s="908"/>
      <c r="G50" s="908"/>
      <c r="H50" s="908"/>
      <c r="I50" s="908"/>
      <c r="J50" s="908"/>
      <c r="K50" s="908"/>
      <c r="L50" s="908"/>
      <c r="M50" s="908"/>
      <c r="N50" s="908"/>
      <c r="O50" s="908"/>
      <c r="P50" s="908"/>
      <c r="Q50" s="908"/>
      <c r="R50" s="908"/>
      <c r="S50" s="908"/>
      <c r="T50" s="909"/>
    </row>
    <row r="51" spans="1:20">
      <c r="A51" s="907"/>
      <c r="B51" s="908"/>
      <c r="C51" s="908"/>
      <c r="D51" s="908"/>
      <c r="E51" s="908"/>
      <c r="F51" s="908"/>
      <c r="G51" s="908"/>
      <c r="H51" s="908"/>
      <c r="I51" s="908"/>
      <c r="J51" s="908"/>
      <c r="K51" s="908"/>
      <c r="L51" s="908"/>
      <c r="M51" s="908"/>
      <c r="N51" s="908"/>
      <c r="O51" s="908"/>
      <c r="P51" s="908"/>
      <c r="Q51" s="908"/>
      <c r="R51" s="908"/>
      <c r="S51" s="908"/>
      <c r="T51" s="909"/>
    </row>
    <row r="52" spans="1:20">
      <c r="A52" s="907"/>
      <c r="B52" s="908"/>
      <c r="C52" s="908"/>
      <c r="D52" s="908"/>
      <c r="E52" s="908"/>
      <c r="F52" s="908"/>
      <c r="G52" s="908"/>
      <c r="H52" s="908"/>
      <c r="I52" s="908"/>
      <c r="J52" s="908"/>
      <c r="K52" s="908"/>
      <c r="L52" s="908"/>
      <c r="M52" s="908"/>
      <c r="N52" s="908"/>
      <c r="O52" s="908"/>
      <c r="P52" s="908"/>
      <c r="Q52" s="908"/>
      <c r="R52" s="908"/>
      <c r="S52" s="908"/>
      <c r="T52" s="909"/>
    </row>
    <row r="53" spans="1:20">
      <c r="A53" s="907"/>
      <c r="B53" s="908"/>
      <c r="C53" s="908"/>
      <c r="D53" s="908"/>
      <c r="E53" s="908"/>
      <c r="F53" s="908"/>
      <c r="G53" s="908"/>
      <c r="H53" s="908"/>
      <c r="I53" s="908"/>
      <c r="J53" s="908"/>
      <c r="K53" s="908"/>
      <c r="L53" s="908"/>
      <c r="M53" s="908"/>
      <c r="N53" s="908"/>
      <c r="O53" s="908"/>
      <c r="P53" s="908"/>
      <c r="Q53" s="908"/>
      <c r="R53" s="908"/>
      <c r="S53" s="908"/>
      <c r="T53" s="909"/>
    </row>
    <row r="54" spans="1:20">
      <c r="A54" s="907"/>
      <c r="B54" s="908"/>
      <c r="C54" s="908"/>
      <c r="D54" s="908"/>
      <c r="E54" s="908"/>
      <c r="F54" s="908"/>
      <c r="G54" s="908"/>
      <c r="H54" s="908"/>
      <c r="I54" s="908"/>
      <c r="J54" s="908"/>
      <c r="K54" s="908"/>
      <c r="L54" s="908"/>
      <c r="M54" s="908"/>
      <c r="N54" s="908"/>
      <c r="O54" s="908"/>
      <c r="P54" s="908"/>
      <c r="Q54" s="908"/>
      <c r="R54" s="908"/>
      <c r="S54" s="908"/>
      <c r="T54" s="909"/>
    </row>
    <row r="55" spans="1:20">
      <c r="A55" s="907"/>
      <c r="B55" s="908"/>
      <c r="C55" s="908"/>
      <c r="D55" s="908"/>
      <c r="E55" s="908"/>
      <c r="F55" s="908"/>
      <c r="G55" s="908"/>
      <c r="H55" s="908"/>
      <c r="I55" s="908"/>
      <c r="J55" s="908"/>
      <c r="K55" s="908"/>
      <c r="L55" s="908"/>
      <c r="M55" s="908"/>
      <c r="N55" s="908"/>
      <c r="O55" s="908"/>
      <c r="P55" s="908"/>
      <c r="Q55" s="908"/>
      <c r="R55" s="908"/>
      <c r="S55" s="908"/>
      <c r="T55" s="909"/>
    </row>
    <row r="56" spans="1:20">
      <c r="A56" s="907"/>
      <c r="B56" s="908"/>
      <c r="C56" s="908"/>
      <c r="D56" s="908"/>
      <c r="E56" s="908"/>
      <c r="F56" s="908"/>
      <c r="G56" s="908"/>
      <c r="H56" s="908"/>
      <c r="I56" s="908"/>
      <c r="J56" s="908"/>
      <c r="K56" s="908"/>
      <c r="L56" s="908"/>
      <c r="M56" s="908"/>
      <c r="N56" s="908"/>
      <c r="O56" s="908"/>
      <c r="P56" s="908"/>
      <c r="Q56" s="908"/>
      <c r="R56" s="908"/>
      <c r="S56" s="908"/>
      <c r="T56" s="909"/>
    </row>
    <row r="57" spans="1:20">
      <c r="A57" s="907"/>
      <c r="B57" s="908"/>
      <c r="C57" s="908"/>
      <c r="D57" s="908"/>
      <c r="E57" s="908"/>
      <c r="F57" s="908"/>
      <c r="G57" s="908"/>
      <c r="H57" s="908"/>
      <c r="I57" s="908"/>
      <c r="J57" s="908"/>
      <c r="K57" s="908"/>
      <c r="L57" s="908"/>
      <c r="M57" s="908"/>
      <c r="N57" s="908"/>
      <c r="O57" s="908"/>
      <c r="P57" s="908"/>
      <c r="Q57" s="908"/>
      <c r="R57" s="908"/>
      <c r="S57" s="908"/>
      <c r="T57" s="909"/>
    </row>
  </sheetData>
  <mergeCells count="112">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A14:A15"/>
    <mergeCell ref="D14:D15"/>
    <mergeCell ref="E14:E15"/>
    <mergeCell ref="F14:I14"/>
    <mergeCell ref="J14:J15"/>
    <mergeCell ref="T14:T15"/>
    <mergeCell ref="S17:S24"/>
    <mergeCell ref="T17:T24"/>
    <mergeCell ref="K14:K15"/>
    <mergeCell ref="L14:L15"/>
    <mergeCell ref="M14:M15"/>
    <mergeCell ref="N14:P14"/>
    <mergeCell ref="Q14:Q15"/>
    <mergeCell ref="R14:R15"/>
    <mergeCell ref="B14:B15"/>
    <mergeCell ref="C14:C15"/>
    <mergeCell ref="S28:S30"/>
    <mergeCell ref="T28:T30"/>
    <mergeCell ref="J29:J30"/>
    <mergeCell ref="A25:A27"/>
    <mergeCell ref="D25:D27"/>
    <mergeCell ref="J25:J27"/>
    <mergeCell ref="R25:R27"/>
    <mergeCell ref="S25:S27"/>
    <mergeCell ref="T25:T27"/>
    <mergeCell ref="S31:S33"/>
    <mergeCell ref="T31:T33"/>
    <mergeCell ref="D35:D39"/>
    <mergeCell ref="F35:F36"/>
    <mergeCell ref="G35:G36"/>
    <mergeCell ref="H35:H36"/>
    <mergeCell ref="I35:I36"/>
    <mergeCell ref="Q35:Q36"/>
    <mergeCell ref="R35:R39"/>
    <mergeCell ref="S35:S39"/>
    <mergeCell ref="T35:T39"/>
    <mergeCell ref="J36:J39"/>
    <mergeCell ref="F37:F39"/>
    <mergeCell ref="G37:G39"/>
    <mergeCell ref="H37:H39"/>
    <mergeCell ref="I37:I39"/>
    <mergeCell ref="L35:L36"/>
    <mergeCell ref="M35:M36"/>
    <mergeCell ref="N35:N36"/>
    <mergeCell ref="K36:K39"/>
    <mergeCell ref="A31:A34"/>
    <mergeCell ref="D31:D34"/>
    <mergeCell ref="R31:R33"/>
    <mergeCell ref="C17:C44"/>
    <mergeCell ref="B17:B44"/>
    <mergeCell ref="A35:A39"/>
    <mergeCell ref="J40:J42"/>
    <mergeCell ref="R40:R43"/>
    <mergeCell ref="O35:O36"/>
    <mergeCell ref="P35:P36"/>
    <mergeCell ref="L37:L39"/>
    <mergeCell ref="M37:M39"/>
    <mergeCell ref="N37:N39"/>
    <mergeCell ref="O37:O39"/>
    <mergeCell ref="P37:P39"/>
    <mergeCell ref="A28:A30"/>
    <mergeCell ref="D28:D30"/>
    <mergeCell ref="R28:R30"/>
    <mergeCell ref="A17:A24"/>
    <mergeCell ref="D17:D24"/>
    <mergeCell ref="R17:R24"/>
    <mergeCell ref="S40:S43"/>
    <mergeCell ref="T40:T43"/>
    <mergeCell ref="A43:A44"/>
    <mergeCell ref="D43:D44"/>
    <mergeCell ref="J43:J44"/>
    <mergeCell ref="P43:P44"/>
    <mergeCell ref="I40:I42"/>
    <mergeCell ref="K40:K42"/>
    <mergeCell ref="L40:L42"/>
    <mergeCell ref="M40:M42"/>
    <mergeCell ref="N40:N42"/>
    <mergeCell ref="O40:O42"/>
    <mergeCell ref="A40:A42"/>
    <mergeCell ref="D40:D42"/>
    <mergeCell ref="F40:F42"/>
    <mergeCell ref="G40:G42"/>
    <mergeCell ref="H40:H42"/>
    <mergeCell ref="P40:P42"/>
    <mergeCell ref="A52:T52"/>
    <mergeCell ref="A53:T53"/>
    <mergeCell ref="A54:T54"/>
    <mergeCell ref="A55:T55"/>
    <mergeCell ref="A56:T56"/>
    <mergeCell ref="A57:T57"/>
    <mergeCell ref="A47:T47"/>
    <mergeCell ref="A48:T48"/>
    <mergeCell ref="A49:T49"/>
    <mergeCell ref="A50:T50"/>
    <mergeCell ref="A51:T51"/>
  </mergeCells>
  <conditionalFormatting sqref="P17:P30">
    <cfRule type="containsText" dxfId="50" priority="13" stopIfTrue="1" operator="containsText" text="P">
      <formula>NOT(ISERROR(SEARCH("P",P17)))</formula>
    </cfRule>
    <cfRule type="containsText" dxfId="49" priority="14" stopIfTrue="1" operator="containsText" text="R">
      <formula>NOT(ISERROR(SEARCH("R",P17)))</formula>
    </cfRule>
    <cfRule type="containsText" dxfId="48" priority="15" operator="containsText" text="T">
      <formula>NOT(ISERROR(SEARCH("T",P17)))</formula>
    </cfRule>
  </conditionalFormatting>
  <conditionalFormatting sqref="P31:P34">
    <cfRule type="containsText" dxfId="47" priority="10" stopIfTrue="1" operator="containsText" text="P">
      <formula>NOT(ISERROR(SEARCH("P",P31)))</formula>
    </cfRule>
    <cfRule type="containsText" dxfId="46" priority="11" stopIfTrue="1" operator="containsText" text="R">
      <formula>NOT(ISERROR(SEARCH("R",P31)))</formula>
    </cfRule>
    <cfRule type="containsText" dxfId="45" priority="12" operator="containsText" text="T">
      <formula>NOT(ISERROR(SEARCH("T",P31)))</formula>
    </cfRule>
  </conditionalFormatting>
  <conditionalFormatting sqref="P31:P34">
    <cfRule type="iconSet" priority="9">
      <iconSet iconSet="3Symbols2">
        <cfvo type="percent" val="0"/>
        <cfvo type="percent" val="0.74"/>
        <cfvo type="percent" val="0.85"/>
      </iconSet>
    </cfRule>
  </conditionalFormatting>
  <conditionalFormatting sqref="P35 P37 P43">
    <cfRule type="containsText" dxfId="44" priority="5" stopIfTrue="1" operator="containsText" text="P">
      <formula>NOT(ISERROR(SEARCH("P",P35)))</formula>
    </cfRule>
    <cfRule type="containsText" dxfId="43" priority="6" stopIfTrue="1" operator="containsText" text="R">
      <formula>NOT(ISERROR(SEARCH("R",P35)))</formula>
    </cfRule>
    <cfRule type="containsText" dxfId="42" priority="7" operator="containsText" text="T">
      <formula>NOT(ISERROR(SEARCH("T",P35)))</formula>
    </cfRule>
  </conditionalFormatting>
  <conditionalFormatting sqref="P40">
    <cfRule type="containsText" dxfId="41" priority="2" stopIfTrue="1" operator="containsText" text="P">
      <formula>NOT(ISERROR(SEARCH("P",P40)))</formula>
    </cfRule>
    <cfRule type="containsText" dxfId="40" priority="3" stopIfTrue="1" operator="containsText" text="R">
      <formula>NOT(ISERROR(SEARCH("R",P40)))</formula>
    </cfRule>
    <cfRule type="containsText" dxfId="39" priority="4" operator="containsText" text="T">
      <formula>NOT(ISERROR(SEARCH("T",P40)))</formula>
    </cfRule>
  </conditionalFormatting>
  <conditionalFormatting sqref="P40">
    <cfRule type="iconSet" priority="1">
      <iconSet iconSet="3Symbols2">
        <cfvo type="percent" val="0"/>
        <cfvo type="percent" val="0.74"/>
        <cfvo type="percent" val="0.85"/>
      </iconSet>
    </cfRule>
  </conditionalFormatting>
  <conditionalFormatting sqref="P17:P30">
    <cfRule type="iconSet" priority="16">
      <iconSet iconSet="3Symbols2">
        <cfvo type="percent" val="0"/>
        <cfvo type="percent" val="0.74"/>
        <cfvo type="percent" val="0.85"/>
      </iconSet>
    </cfRule>
  </conditionalFormatting>
  <conditionalFormatting sqref="P35 P37 P43">
    <cfRule type="iconSet" priority="109">
      <iconSet iconSet="3Symbols2">
        <cfvo type="percent" val="0"/>
        <cfvo type="percent" val="0.74"/>
        <cfvo type="percent" val="0.85"/>
      </iconSet>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6"/>
  <sheetViews>
    <sheetView topLeftCell="C1" zoomScale="58" zoomScaleNormal="58" workbookViewId="0">
      <selection activeCell="I30" sqref="I30"/>
    </sheetView>
  </sheetViews>
  <sheetFormatPr baseColWidth="10" defaultColWidth="11.42578125" defaultRowHeight="15"/>
  <cols>
    <col min="1" max="1" width="6.5703125" style="194" customWidth="1"/>
    <col min="2" max="2" width="30.5703125" style="194" customWidth="1"/>
    <col min="3" max="3" width="26.85546875" style="194" customWidth="1"/>
    <col min="4" max="4" width="24.5703125" style="194" customWidth="1"/>
    <col min="5" max="5" width="41" style="194" customWidth="1"/>
    <col min="6" max="6" width="11.42578125" style="194"/>
    <col min="7" max="7" width="7.140625" style="194" customWidth="1"/>
    <col min="8" max="8" width="6" style="194" customWidth="1"/>
    <col min="9" max="9" width="5.85546875" style="194" customWidth="1"/>
    <col min="10" max="10" width="54.85546875" style="194" customWidth="1"/>
    <col min="11" max="12" width="20.42578125" style="194" customWidth="1"/>
    <col min="13" max="13" width="11.42578125" style="194"/>
    <col min="14" max="14" width="17" style="194" customWidth="1"/>
    <col min="15" max="15" width="11.42578125" style="194"/>
    <col min="16" max="16" width="14.85546875" style="194" customWidth="1"/>
    <col min="17" max="17" width="26" style="194" customWidth="1"/>
    <col min="18" max="18" width="19.85546875" style="194" customWidth="1"/>
    <col min="19" max="19" width="21.28515625" style="194" customWidth="1"/>
    <col min="20" max="20" width="20.28515625" style="194" customWidth="1"/>
    <col min="21" max="16384" width="11.42578125" style="194"/>
  </cols>
  <sheetData>
    <row r="1" spans="1:21" ht="15.75" thickBot="1"/>
    <row r="2" spans="1:21" ht="17.25" thickBot="1">
      <c r="A2" s="1117"/>
      <c r="B2" s="1118"/>
      <c r="C2" s="1118"/>
      <c r="D2" s="1118"/>
      <c r="E2" s="1119"/>
      <c r="F2" s="1126" t="s">
        <v>18</v>
      </c>
      <c r="G2" s="1127"/>
      <c r="H2" s="1127"/>
      <c r="I2" s="1127"/>
      <c r="J2" s="1127"/>
      <c r="K2" s="1127"/>
      <c r="L2" s="1127"/>
      <c r="M2" s="1128"/>
      <c r="N2" s="1129" t="s">
        <v>19</v>
      </c>
      <c r="O2" s="1130"/>
      <c r="P2" s="1130"/>
      <c r="Q2" s="1130"/>
      <c r="R2" s="1130"/>
      <c r="S2" s="1130"/>
      <c r="T2" s="1131"/>
    </row>
    <row r="3" spans="1:21" ht="17.25" thickBot="1">
      <c r="A3" s="1120"/>
      <c r="B3" s="1121"/>
      <c r="C3" s="1121"/>
      <c r="D3" s="1121"/>
      <c r="E3" s="1122"/>
      <c r="F3" s="1132" t="s">
        <v>17</v>
      </c>
      <c r="G3" s="1133"/>
      <c r="H3" s="1133"/>
      <c r="I3" s="1133"/>
      <c r="J3" s="1133"/>
      <c r="K3" s="1133"/>
      <c r="L3" s="1133"/>
      <c r="M3" s="1134"/>
      <c r="N3" s="1138" t="s">
        <v>385</v>
      </c>
      <c r="O3" s="1139"/>
      <c r="P3" s="1139"/>
      <c r="Q3" s="1139"/>
      <c r="R3" s="1139"/>
      <c r="S3" s="1139"/>
      <c r="T3" s="1140"/>
    </row>
    <row r="4" spans="1:21" ht="17.25" thickBot="1">
      <c r="A4" s="1123"/>
      <c r="B4" s="1124"/>
      <c r="C4" s="1124"/>
      <c r="D4" s="1124"/>
      <c r="E4" s="1125"/>
      <c r="F4" s="1135"/>
      <c r="G4" s="1136"/>
      <c r="H4" s="1136"/>
      <c r="I4" s="1136"/>
      <c r="J4" s="1136"/>
      <c r="K4" s="1136"/>
      <c r="L4" s="1136"/>
      <c r="M4" s="1137"/>
      <c r="N4" s="1141" t="s">
        <v>8</v>
      </c>
      <c r="O4" s="1142"/>
      <c r="P4" s="1142"/>
      <c r="Q4" s="1142"/>
      <c r="R4" s="1142"/>
      <c r="S4" s="1142"/>
      <c r="T4" s="1143"/>
    </row>
    <row r="5" spans="1:21" ht="16.5">
      <c r="A5" s="217"/>
      <c r="B5" s="217"/>
      <c r="C5" s="217"/>
      <c r="D5" s="217"/>
      <c r="E5" s="217"/>
      <c r="F5" s="217"/>
      <c r="G5" s="217"/>
      <c r="H5" s="217"/>
      <c r="I5" s="217"/>
      <c r="J5" s="218"/>
      <c r="K5" s="218"/>
      <c r="L5" s="219"/>
      <c r="M5" s="219"/>
      <c r="N5" s="219"/>
      <c r="O5" s="219"/>
      <c r="P5" s="219"/>
      <c r="Q5" s="219"/>
      <c r="R5" s="219"/>
      <c r="S5" s="219"/>
      <c r="T5" s="219"/>
    </row>
    <row r="6" spans="1:21" ht="16.5">
      <c r="A6" s="1095" t="s">
        <v>386</v>
      </c>
      <c r="B6" s="1095"/>
      <c r="C6" s="1095"/>
      <c r="D6" s="1095"/>
      <c r="E6" s="1095"/>
      <c r="F6" s="1116" t="s">
        <v>387</v>
      </c>
      <c r="G6" s="1097"/>
      <c r="H6" s="1097"/>
      <c r="I6" s="1097"/>
      <c r="J6" s="1097"/>
      <c r="K6" s="1097"/>
      <c r="L6" s="1097"/>
      <c r="M6" s="1098"/>
      <c r="N6" s="219"/>
      <c r="O6" s="219"/>
      <c r="P6" s="219"/>
      <c r="Q6" s="219"/>
      <c r="R6" s="219"/>
      <c r="S6" s="219"/>
      <c r="T6" s="219"/>
    </row>
    <row r="7" spans="1:21" ht="16.5">
      <c r="A7" s="1095" t="s">
        <v>305</v>
      </c>
      <c r="B7" s="1095"/>
      <c r="C7" s="1095"/>
      <c r="D7" s="1095"/>
      <c r="E7" s="1095"/>
      <c r="F7" s="1116">
        <v>2021</v>
      </c>
      <c r="G7" s="1097"/>
      <c r="H7" s="1097"/>
      <c r="I7" s="1097"/>
      <c r="J7" s="1097"/>
      <c r="K7" s="1097"/>
      <c r="L7" s="1097"/>
      <c r="M7" s="1098"/>
      <c r="N7" s="219"/>
      <c r="O7" s="219"/>
      <c r="P7" s="219"/>
      <c r="Q7" s="219"/>
      <c r="R7" s="219"/>
      <c r="S7" s="219"/>
      <c r="T7" s="219"/>
    </row>
    <row r="8" spans="1:21" ht="16.5">
      <c r="A8" s="1095" t="s">
        <v>388</v>
      </c>
      <c r="B8" s="1095"/>
      <c r="C8" s="1095"/>
      <c r="D8" s="1095"/>
      <c r="E8" s="1095"/>
      <c r="F8" s="1096">
        <v>44197</v>
      </c>
      <c r="G8" s="1097"/>
      <c r="H8" s="1097"/>
      <c r="I8" s="1097"/>
      <c r="J8" s="1097"/>
      <c r="K8" s="1097"/>
      <c r="L8" s="1097"/>
      <c r="M8" s="1098"/>
      <c r="N8" s="219"/>
      <c r="O8" s="219"/>
      <c r="P8" s="219"/>
      <c r="Q8" s="219"/>
      <c r="R8" s="219"/>
      <c r="S8" s="219"/>
      <c r="T8" s="219"/>
    </row>
    <row r="9" spans="1:21" ht="16.5">
      <c r="A9" s="1095" t="s">
        <v>7</v>
      </c>
      <c r="B9" s="1095"/>
      <c r="C9" s="1095"/>
      <c r="D9" s="1095"/>
      <c r="E9" s="1095"/>
      <c r="F9" s="1096">
        <v>44206</v>
      </c>
      <c r="G9" s="1097"/>
      <c r="H9" s="1097"/>
      <c r="I9" s="1097"/>
      <c r="J9" s="1097"/>
      <c r="K9" s="1097"/>
      <c r="L9" s="1097"/>
      <c r="M9" s="1098"/>
      <c r="N9" s="219"/>
      <c r="O9" s="219"/>
      <c r="P9" s="219"/>
      <c r="Q9" s="219"/>
      <c r="R9" s="219"/>
      <c r="S9" s="219"/>
      <c r="T9" s="219"/>
    </row>
    <row r="10" spans="1:21" ht="17.25" thickBot="1">
      <c r="A10" s="220"/>
      <c r="B10" s="220"/>
      <c r="C10" s="220"/>
      <c r="D10" s="220"/>
      <c r="E10" s="220"/>
      <c r="F10" s="220"/>
      <c r="G10" s="220"/>
      <c r="H10" s="220"/>
      <c r="I10" s="220"/>
      <c r="J10" s="221"/>
      <c r="K10" s="221"/>
      <c r="L10" s="221"/>
      <c r="M10" s="221"/>
      <c r="N10" s="219"/>
      <c r="O10" s="219"/>
      <c r="P10" s="219"/>
      <c r="Q10" s="219"/>
      <c r="R10" s="219"/>
      <c r="S10" s="219"/>
      <c r="T10" s="219"/>
    </row>
    <row r="11" spans="1:21" ht="17.25" thickBot="1">
      <c r="A11" s="1099" t="s">
        <v>9</v>
      </c>
      <c r="B11" s="1100"/>
      <c r="C11" s="1100"/>
      <c r="D11" s="1100"/>
      <c r="E11" s="1100"/>
      <c r="F11" s="1100"/>
      <c r="G11" s="1100"/>
      <c r="H11" s="1100"/>
      <c r="I11" s="1100"/>
      <c r="J11" s="1100"/>
      <c r="K11" s="1100"/>
      <c r="L11" s="1100"/>
      <c r="M11" s="1100"/>
      <c r="N11" s="1100"/>
      <c r="O11" s="1100"/>
      <c r="P11" s="1100"/>
      <c r="Q11" s="1100"/>
      <c r="R11" s="1100"/>
      <c r="S11" s="1100"/>
      <c r="T11" s="1101"/>
    </row>
    <row r="12" spans="1:21" ht="17.25" thickBot="1">
      <c r="A12" s="222"/>
      <c r="B12" s="223"/>
      <c r="C12" s="223"/>
      <c r="D12" s="223"/>
      <c r="E12" s="223"/>
      <c r="F12" s="223"/>
      <c r="G12" s="223"/>
      <c r="H12" s="223"/>
      <c r="I12" s="223"/>
      <c r="J12" s="223"/>
      <c r="K12" s="223"/>
      <c r="L12" s="223"/>
      <c r="M12" s="223"/>
      <c r="N12" s="223"/>
      <c r="O12" s="223"/>
      <c r="P12" s="223"/>
      <c r="Q12" s="223"/>
      <c r="R12" s="223"/>
      <c r="S12" s="223"/>
      <c r="T12" s="224"/>
    </row>
    <row r="13" spans="1:21" ht="17.25" thickBot="1">
      <c r="A13" s="1102" t="s">
        <v>16</v>
      </c>
      <c r="B13" s="1103"/>
      <c r="C13" s="1103"/>
      <c r="D13" s="1103"/>
      <c r="E13" s="1103"/>
      <c r="F13" s="1103"/>
      <c r="G13" s="1103"/>
      <c r="H13" s="1103"/>
      <c r="I13" s="1103"/>
      <c r="J13" s="1103"/>
      <c r="K13" s="1103"/>
      <c r="L13" s="1104"/>
      <c r="M13" s="1105" t="s">
        <v>1</v>
      </c>
      <c r="N13" s="1105"/>
      <c r="O13" s="1105"/>
      <c r="P13" s="1105"/>
      <c r="Q13" s="1105"/>
      <c r="R13" s="1105"/>
      <c r="S13" s="1105"/>
      <c r="T13" s="1106"/>
    </row>
    <row r="14" spans="1:21" ht="32.25" customHeight="1" thickBot="1">
      <c r="A14" s="1107" t="s">
        <v>28</v>
      </c>
      <c r="B14" s="1114" t="s">
        <v>554</v>
      </c>
      <c r="C14" s="1114" t="s">
        <v>555</v>
      </c>
      <c r="D14" s="1107" t="s">
        <v>27</v>
      </c>
      <c r="E14" s="1109" t="s">
        <v>20</v>
      </c>
      <c r="F14" s="1111" t="s">
        <v>11</v>
      </c>
      <c r="G14" s="1112"/>
      <c r="H14" s="1112"/>
      <c r="I14" s="1113"/>
      <c r="J14" s="1084" t="s">
        <v>21</v>
      </c>
      <c r="K14" s="1084" t="s">
        <v>22</v>
      </c>
      <c r="L14" s="1084" t="s">
        <v>2</v>
      </c>
      <c r="M14" s="1086" t="s">
        <v>23</v>
      </c>
      <c r="N14" s="1088" t="s">
        <v>3</v>
      </c>
      <c r="O14" s="1089"/>
      <c r="P14" s="1090"/>
      <c r="Q14" s="1091" t="s">
        <v>389</v>
      </c>
      <c r="R14" s="1093" t="s">
        <v>5</v>
      </c>
      <c r="S14" s="225" t="s">
        <v>30</v>
      </c>
      <c r="T14" s="1074" t="s">
        <v>0</v>
      </c>
    </row>
    <row r="15" spans="1:21" ht="27.75" customHeight="1" thickBot="1">
      <c r="A15" s="1108"/>
      <c r="B15" s="1115"/>
      <c r="C15" s="1115"/>
      <c r="D15" s="1108"/>
      <c r="E15" s="1110"/>
      <c r="F15" s="226" t="s">
        <v>12</v>
      </c>
      <c r="G15" s="226" t="s">
        <v>13</v>
      </c>
      <c r="H15" s="226" t="s">
        <v>14</v>
      </c>
      <c r="I15" s="226" t="s">
        <v>15</v>
      </c>
      <c r="J15" s="1085"/>
      <c r="K15" s="1085"/>
      <c r="L15" s="1085"/>
      <c r="M15" s="1087"/>
      <c r="N15" s="227" t="s">
        <v>31</v>
      </c>
      <c r="O15" s="228" t="s">
        <v>29</v>
      </c>
      <c r="P15" s="229" t="s">
        <v>32</v>
      </c>
      <c r="Q15" s="1092"/>
      <c r="R15" s="1094"/>
      <c r="S15" s="230"/>
      <c r="T15" s="1075"/>
    </row>
    <row r="16" spans="1:21" ht="60.75" customHeight="1">
      <c r="A16" s="217"/>
      <c r="B16" s="684"/>
      <c r="C16" s="1063" t="s">
        <v>685</v>
      </c>
      <c r="D16" s="1054" t="s">
        <v>843</v>
      </c>
      <c r="E16" s="673" t="s">
        <v>844</v>
      </c>
      <c r="F16" s="761"/>
      <c r="G16" s="674"/>
      <c r="H16" s="707">
        <v>1</v>
      </c>
      <c r="I16" s="805">
        <v>0.36</v>
      </c>
      <c r="J16" s="685" t="s">
        <v>848</v>
      </c>
      <c r="K16" s="683"/>
      <c r="L16" s="231"/>
      <c r="M16" s="674">
        <v>2</v>
      </c>
      <c r="N16" s="686"/>
      <c r="O16" s="689"/>
      <c r="P16" s="232"/>
      <c r="Q16" s="675"/>
      <c r="R16" s="1057" t="s">
        <v>851</v>
      </c>
      <c r="S16" s="1060" t="s">
        <v>852</v>
      </c>
      <c r="T16" s="1060" t="s">
        <v>853</v>
      </c>
      <c r="U16" s="699"/>
    </row>
    <row r="17" spans="1:21" ht="75.75" customHeight="1">
      <c r="A17" s="217"/>
      <c r="B17" s="700"/>
      <c r="C17" s="1064"/>
      <c r="D17" s="1055"/>
      <c r="E17" s="682" t="s">
        <v>845</v>
      </c>
      <c r="F17" s="708"/>
      <c r="G17" s="712">
        <v>2</v>
      </c>
      <c r="H17" s="708">
        <v>1</v>
      </c>
      <c r="I17" s="806">
        <v>0.43</v>
      </c>
      <c r="J17" s="673" t="s">
        <v>849</v>
      </c>
      <c r="K17" s="677"/>
      <c r="L17" s="684"/>
      <c r="M17" s="687">
        <v>2</v>
      </c>
      <c r="N17" s="688"/>
      <c r="O17" s="690"/>
      <c r="P17" s="697"/>
      <c r="Q17" s="676"/>
      <c r="R17" s="1058"/>
      <c r="S17" s="1061"/>
      <c r="T17" s="1061"/>
      <c r="U17" s="699"/>
    </row>
    <row r="18" spans="1:21" ht="60.75" customHeight="1">
      <c r="A18" s="217"/>
      <c r="B18" s="700"/>
      <c r="C18" s="1064"/>
      <c r="D18" s="1055"/>
      <c r="E18" s="680" t="s">
        <v>846</v>
      </c>
      <c r="F18" s="712"/>
      <c r="G18" s="709"/>
      <c r="H18" s="709">
        <v>1</v>
      </c>
      <c r="I18" s="762"/>
      <c r="J18" s="681" t="s">
        <v>850</v>
      </c>
      <c r="K18" s="677"/>
      <c r="L18" s="677"/>
      <c r="M18" s="691">
        <v>2</v>
      </c>
      <c r="N18" s="232"/>
      <c r="O18" s="697"/>
      <c r="P18" s="697"/>
      <c r="Q18" s="676"/>
      <c r="R18" s="1058"/>
      <c r="S18" s="1061"/>
      <c r="T18" s="1061"/>
      <c r="U18" s="699"/>
    </row>
    <row r="19" spans="1:21" ht="61.5" customHeight="1" thickBot="1">
      <c r="A19" s="217"/>
      <c r="B19" s="701"/>
      <c r="C19" s="1064"/>
      <c r="D19" s="1056"/>
      <c r="E19" s="679" t="s">
        <v>847</v>
      </c>
      <c r="F19" s="763"/>
      <c r="G19" s="763"/>
      <c r="H19" s="674"/>
      <c r="I19" s="692"/>
      <c r="J19" s="695" t="s">
        <v>850</v>
      </c>
      <c r="K19" s="678"/>
      <c r="L19" s="678"/>
      <c r="M19" s="692">
        <v>1</v>
      </c>
      <c r="N19" s="694"/>
      <c r="O19" s="696"/>
      <c r="P19" s="693"/>
      <c r="Q19" s="698"/>
      <c r="R19" s="1059"/>
      <c r="S19" s="1062"/>
      <c r="T19" s="1062"/>
      <c r="U19" s="699"/>
    </row>
    <row r="20" spans="1:21" ht="36.75" customHeight="1">
      <c r="A20" s="1076">
        <v>1</v>
      </c>
      <c r="B20" s="1071" t="s">
        <v>566</v>
      </c>
      <c r="C20" s="1064"/>
      <c r="D20" s="1078" t="s">
        <v>580</v>
      </c>
      <c r="E20" s="233" t="s">
        <v>390</v>
      </c>
      <c r="F20" s="764">
        <v>1</v>
      </c>
      <c r="G20" s="764">
        <v>1</v>
      </c>
      <c r="H20" s="706">
        <v>1</v>
      </c>
      <c r="I20" s="706"/>
      <c r="J20" s="235" t="s">
        <v>391</v>
      </c>
      <c r="K20" s="236">
        <v>0</v>
      </c>
      <c r="L20" s="237"/>
      <c r="M20" s="234">
        <v>1</v>
      </c>
      <c r="N20" s="238">
        <v>0</v>
      </c>
      <c r="O20" s="239">
        <v>1</v>
      </c>
      <c r="P20" s="240" t="str">
        <f>P21</f>
        <v>P</v>
      </c>
      <c r="Q20" s="241"/>
      <c r="R20" s="1079" t="s">
        <v>392</v>
      </c>
      <c r="S20" s="1079" t="s">
        <v>393</v>
      </c>
      <c r="T20" s="1080" t="s">
        <v>394</v>
      </c>
    </row>
    <row r="21" spans="1:21" ht="78.75">
      <c r="A21" s="1077"/>
      <c r="B21" s="1072"/>
      <c r="C21" s="1064"/>
      <c r="D21" s="1069"/>
      <c r="E21" s="242" t="s">
        <v>395</v>
      </c>
      <c r="F21" s="710">
        <v>1</v>
      </c>
      <c r="G21" s="710">
        <v>1</v>
      </c>
      <c r="H21" s="710"/>
      <c r="I21" s="710"/>
      <c r="J21" s="244" t="s">
        <v>396</v>
      </c>
      <c r="K21" s="245">
        <v>0</v>
      </c>
      <c r="L21" s="246"/>
      <c r="M21" s="243">
        <v>1</v>
      </c>
      <c r="N21" s="247">
        <f t="shared" ref="N21:N31" si="0">IF(M21&lt;1,M21-AVERAGE(F21:I21),M21-(SUM(F21:I21)))</f>
        <v>-1</v>
      </c>
      <c r="O21" s="248">
        <v>1</v>
      </c>
      <c r="P21" s="249" t="str">
        <f t="shared" ref="P21:P30" si="1">IF(O21&lt;=V$16,"T",IF(O21&lt;$Y$16,"R",IF(O21&gt;=$Y$16,"P")))</f>
        <v>P</v>
      </c>
      <c r="Q21" s="250"/>
      <c r="R21" s="1072"/>
      <c r="S21" s="1072"/>
      <c r="T21" s="1081"/>
    </row>
    <row r="22" spans="1:21" ht="94.5">
      <c r="A22" s="1077"/>
      <c r="B22" s="1072"/>
      <c r="C22" s="1064"/>
      <c r="D22" s="1069"/>
      <c r="E22" s="242" t="s">
        <v>397</v>
      </c>
      <c r="F22" s="765">
        <v>1</v>
      </c>
      <c r="G22" s="765">
        <v>1</v>
      </c>
      <c r="H22" s="710"/>
      <c r="I22" s="710"/>
      <c r="J22" s="244" t="s">
        <v>398</v>
      </c>
      <c r="K22" s="245">
        <v>0</v>
      </c>
      <c r="L22" s="246"/>
      <c r="M22" s="251">
        <v>1</v>
      </c>
      <c r="N22" s="247">
        <f t="shared" si="0"/>
        <v>-1</v>
      </c>
      <c r="O22" s="248">
        <v>1</v>
      </c>
      <c r="P22" s="249" t="str">
        <f t="shared" si="1"/>
        <v>P</v>
      </c>
      <c r="Q22" s="250"/>
      <c r="R22" s="1072"/>
      <c r="S22" s="1072"/>
      <c r="T22" s="1081"/>
    </row>
    <row r="23" spans="1:21" ht="110.25">
      <c r="A23" s="1077"/>
      <c r="B23" s="1072"/>
      <c r="C23" s="1064"/>
      <c r="D23" s="1069"/>
      <c r="E23" s="242" t="s">
        <v>399</v>
      </c>
      <c r="F23" s="710">
        <v>1</v>
      </c>
      <c r="G23" s="710">
        <v>1</v>
      </c>
      <c r="H23" s="710"/>
      <c r="I23" s="710"/>
      <c r="J23" s="244" t="s">
        <v>400</v>
      </c>
      <c r="K23" s="245">
        <v>0</v>
      </c>
      <c r="L23" s="246"/>
      <c r="M23" s="243">
        <v>1</v>
      </c>
      <c r="N23" s="247">
        <f t="shared" si="0"/>
        <v>-1</v>
      </c>
      <c r="O23" s="248">
        <v>1</v>
      </c>
      <c r="P23" s="249" t="str">
        <f t="shared" si="1"/>
        <v>P</v>
      </c>
      <c r="Q23" s="250"/>
      <c r="R23" s="1072"/>
      <c r="S23" s="1072"/>
      <c r="T23" s="1081"/>
    </row>
    <row r="24" spans="1:21" ht="63">
      <c r="A24" s="1077"/>
      <c r="B24" s="1072"/>
      <c r="C24" s="1064"/>
      <c r="D24" s="1069"/>
      <c r="E24" s="242" t="s">
        <v>813</v>
      </c>
      <c r="F24" s="710">
        <v>0</v>
      </c>
      <c r="G24" s="710">
        <v>0</v>
      </c>
      <c r="H24" s="710"/>
      <c r="I24" s="710"/>
      <c r="J24" s="244" t="s">
        <v>401</v>
      </c>
      <c r="K24" s="245">
        <v>0</v>
      </c>
      <c r="L24" s="246"/>
      <c r="M24" s="243">
        <v>1</v>
      </c>
      <c r="N24" s="247">
        <f t="shared" si="0"/>
        <v>1</v>
      </c>
      <c r="O24" s="248">
        <f t="shared" ref="O24:O26" si="2">IF(M24&lt;1,(AVERAGE(F24:I24)/M24),SUM(F24:I24)/M24)</f>
        <v>0</v>
      </c>
      <c r="P24" s="391" t="str">
        <f>IF(O24&lt;=V$16,"T",IF(O24&lt;$Y$16,"R",IF(O24&gt;=$Y$16,"P")))</f>
        <v>T</v>
      </c>
      <c r="Q24" s="250"/>
      <c r="R24" s="1072"/>
      <c r="S24" s="1072"/>
      <c r="T24" s="1081"/>
    </row>
    <row r="25" spans="1:21" ht="63">
      <c r="A25" s="1077"/>
      <c r="B25" s="1072"/>
      <c r="C25" s="1064"/>
      <c r="D25" s="1069"/>
      <c r="E25" s="242" t="s">
        <v>402</v>
      </c>
      <c r="F25" s="280">
        <v>1</v>
      </c>
      <c r="G25" s="280">
        <v>1</v>
      </c>
      <c r="H25" s="710"/>
      <c r="I25" s="710"/>
      <c r="J25" s="244" t="s">
        <v>403</v>
      </c>
      <c r="K25" s="245">
        <v>0</v>
      </c>
      <c r="L25" s="246"/>
      <c r="M25" s="251">
        <v>1</v>
      </c>
      <c r="N25" s="247">
        <f t="shared" si="0"/>
        <v>-1</v>
      </c>
      <c r="O25" s="248">
        <v>1</v>
      </c>
      <c r="P25" s="249" t="str">
        <f t="shared" si="1"/>
        <v>P</v>
      </c>
      <c r="Q25" s="250"/>
      <c r="R25" s="1072" t="s">
        <v>404</v>
      </c>
      <c r="S25" s="1072" t="s">
        <v>405</v>
      </c>
      <c r="T25" s="1081" t="s">
        <v>406</v>
      </c>
    </row>
    <row r="26" spans="1:21" ht="78.75">
      <c r="A26" s="1077">
        <v>2</v>
      </c>
      <c r="B26" s="1072"/>
      <c r="C26" s="1064"/>
      <c r="D26" s="1069" t="s">
        <v>581</v>
      </c>
      <c r="E26" s="242" t="s">
        <v>407</v>
      </c>
      <c r="F26" s="280">
        <v>0</v>
      </c>
      <c r="G26" s="280">
        <v>0.5</v>
      </c>
      <c r="H26" s="710"/>
      <c r="I26" s="710"/>
      <c r="J26" s="244" t="s">
        <v>408</v>
      </c>
      <c r="K26" s="245">
        <v>0</v>
      </c>
      <c r="L26" s="246"/>
      <c r="M26" s="251">
        <v>1</v>
      </c>
      <c r="N26" s="247">
        <f t="shared" si="0"/>
        <v>0.5</v>
      </c>
      <c r="O26" s="248">
        <f t="shared" si="2"/>
        <v>0.5</v>
      </c>
      <c r="P26" s="391" t="str">
        <f t="shared" si="1"/>
        <v>P</v>
      </c>
      <c r="Q26" s="250"/>
      <c r="R26" s="1072"/>
      <c r="S26" s="1072"/>
      <c r="T26" s="1081"/>
    </row>
    <row r="27" spans="1:21" ht="63">
      <c r="A27" s="1077"/>
      <c r="B27" s="1072"/>
      <c r="C27" s="1064"/>
      <c r="D27" s="1069"/>
      <c r="E27" s="242" t="s">
        <v>409</v>
      </c>
      <c r="F27" s="280">
        <v>1</v>
      </c>
      <c r="G27" s="280">
        <v>1</v>
      </c>
      <c r="H27" s="710">
        <v>4</v>
      </c>
      <c r="I27" s="710"/>
      <c r="J27" s="244" t="s">
        <v>410</v>
      </c>
      <c r="K27" s="245">
        <v>0</v>
      </c>
      <c r="L27" s="246"/>
      <c r="M27" s="251">
        <v>1</v>
      </c>
      <c r="N27" s="247">
        <f t="shared" si="0"/>
        <v>-5</v>
      </c>
      <c r="O27" s="248">
        <v>1</v>
      </c>
      <c r="P27" s="249" t="str">
        <f t="shared" si="1"/>
        <v>P</v>
      </c>
      <c r="Q27" s="250"/>
      <c r="R27" s="1072"/>
      <c r="S27" s="1072"/>
      <c r="T27" s="1081"/>
    </row>
    <row r="28" spans="1:21" ht="78.75">
      <c r="A28" s="1077"/>
      <c r="B28" s="1072"/>
      <c r="C28" s="1064"/>
      <c r="D28" s="1069"/>
      <c r="E28" s="242" t="s">
        <v>411</v>
      </c>
      <c r="F28" s="280">
        <v>1</v>
      </c>
      <c r="G28" s="280">
        <v>1</v>
      </c>
      <c r="H28" s="710">
        <v>4</v>
      </c>
      <c r="I28" s="710"/>
      <c r="J28" s="244" t="s">
        <v>412</v>
      </c>
      <c r="K28" s="245">
        <v>0</v>
      </c>
      <c r="L28" s="246"/>
      <c r="M28" s="251">
        <v>1</v>
      </c>
      <c r="N28" s="247">
        <f t="shared" si="0"/>
        <v>-5</v>
      </c>
      <c r="O28" s="248">
        <v>1</v>
      </c>
      <c r="P28" s="249" t="str">
        <f t="shared" si="1"/>
        <v>P</v>
      </c>
      <c r="Q28" s="250"/>
      <c r="R28" s="1072"/>
      <c r="S28" s="1072"/>
      <c r="T28" s="1081"/>
    </row>
    <row r="29" spans="1:21" ht="63">
      <c r="A29" s="1077"/>
      <c r="B29" s="1072"/>
      <c r="C29" s="1064"/>
      <c r="D29" s="1069"/>
      <c r="E29" s="242" t="s">
        <v>413</v>
      </c>
      <c r="F29" s="710">
        <v>1</v>
      </c>
      <c r="G29" s="710">
        <v>1</v>
      </c>
      <c r="H29" s="710">
        <v>9</v>
      </c>
      <c r="I29" s="710"/>
      <c r="J29" s="244" t="s">
        <v>414</v>
      </c>
      <c r="K29" s="245">
        <v>0</v>
      </c>
      <c r="L29" s="246"/>
      <c r="M29" s="243">
        <v>1</v>
      </c>
      <c r="N29" s="247">
        <f t="shared" si="0"/>
        <v>-10</v>
      </c>
      <c r="O29" s="248">
        <v>1</v>
      </c>
      <c r="P29" s="249" t="str">
        <f t="shared" si="1"/>
        <v>P</v>
      </c>
      <c r="Q29" s="250"/>
      <c r="R29" s="1072"/>
      <c r="S29" s="1072"/>
      <c r="T29" s="1081"/>
    </row>
    <row r="30" spans="1:21" ht="47.25">
      <c r="A30" s="1077"/>
      <c r="B30" s="1072"/>
      <c r="C30" s="1064"/>
      <c r="D30" s="1069"/>
      <c r="E30" s="242" t="s">
        <v>415</v>
      </c>
      <c r="F30" s="280">
        <v>1</v>
      </c>
      <c r="G30" s="280">
        <v>1</v>
      </c>
      <c r="H30" s="710">
        <v>12</v>
      </c>
      <c r="I30" s="710">
        <v>100</v>
      </c>
      <c r="J30" s="244" t="s">
        <v>416</v>
      </c>
      <c r="K30" s="245">
        <v>0</v>
      </c>
      <c r="L30" s="246"/>
      <c r="M30" s="252">
        <v>1</v>
      </c>
      <c r="N30" s="247">
        <f t="shared" si="0"/>
        <v>-113</v>
      </c>
      <c r="O30" s="248">
        <v>1</v>
      </c>
      <c r="P30" s="249" t="str">
        <f t="shared" si="1"/>
        <v>P</v>
      </c>
      <c r="Q30" s="250"/>
      <c r="R30" s="1072"/>
      <c r="S30" s="1072"/>
      <c r="T30" s="1081"/>
    </row>
    <row r="31" spans="1:21" ht="46.5" customHeight="1" thickBot="1">
      <c r="A31" s="1083"/>
      <c r="B31" s="1073"/>
      <c r="C31" s="1065"/>
      <c r="D31" s="1070"/>
      <c r="E31" s="253" t="s">
        <v>417</v>
      </c>
      <c r="F31" s="766">
        <v>1</v>
      </c>
      <c r="G31" s="766">
        <v>1</v>
      </c>
      <c r="H31" s="711"/>
      <c r="I31" s="711"/>
      <c r="J31" s="255" t="s">
        <v>418</v>
      </c>
      <c r="K31" s="256">
        <v>0</v>
      </c>
      <c r="L31" s="257"/>
      <c r="M31" s="254">
        <v>1</v>
      </c>
      <c r="N31" s="258">
        <f t="shared" si="0"/>
        <v>-1</v>
      </c>
      <c r="O31" s="259">
        <v>1</v>
      </c>
      <c r="P31" s="260" t="str">
        <f t="shared" ref="P31" si="3">IF(O31&lt;=V$20,"T",IF(O31&lt;$Y$20,"R",IF(O31&gt;=$Y$20,"P")))</f>
        <v>P</v>
      </c>
      <c r="Q31" s="261"/>
      <c r="R31" s="1073"/>
      <c r="S31" s="1073"/>
      <c r="T31" s="1082"/>
    </row>
    <row r="32" spans="1:21" ht="16.5">
      <c r="A32" s="262"/>
      <c r="B32" s="262"/>
      <c r="C32" s="262"/>
      <c r="D32" s="262"/>
      <c r="E32" s="262"/>
      <c r="F32" s="262"/>
      <c r="G32" s="262"/>
      <c r="H32" s="262"/>
      <c r="I32" s="262"/>
      <c r="J32" s="262"/>
      <c r="K32" s="262"/>
      <c r="L32" s="262"/>
      <c r="M32" s="262"/>
      <c r="N32" s="263"/>
      <c r="O32" s="264"/>
      <c r="P32" s="265"/>
      <c r="Q32" s="262"/>
      <c r="R32" s="262"/>
      <c r="S32" s="262"/>
      <c r="T32" s="262"/>
    </row>
    <row r="33" spans="1:20" ht="15.75">
      <c r="A33" s="217"/>
      <c r="B33" s="217"/>
      <c r="C33" s="217"/>
      <c r="D33" s="217"/>
      <c r="E33" s="217"/>
      <c r="F33" s="217"/>
      <c r="G33" s="217"/>
      <c r="H33" s="217"/>
      <c r="I33" s="217"/>
      <c r="J33" s="217"/>
      <c r="K33" s="217"/>
      <c r="L33" s="217"/>
      <c r="M33" s="217"/>
      <c r="N33" s="217"/>
      <c r="O33" s="217"/>
      <c r="P33" s="217"/>
      <c r="Q33" s="217"/>
      <c r="R33" s="217"/>
      <c r="S33" s="217"/>
      <c r="T33" s="217"/>
    </row>
    <row r="34" spans="1:20" ht="16.5">
      <c r="A34" s="266" t="s">
        <v>25</v>
      </c>
      <c r="B34" s="266"/>
      <c r="C34" s="266"/>
      <c r="D34" s="266"/>
      <c r="E34" s="217"/>
      <c r="F34" s="217"/>
      <c r="G34" s="217"/>
      <c r="H34" s="217"/>
      <c r="I34" s="217"/>
      <c r="J34" s="217"/>
      <c r="K34" s="217"/>
      <c r="L34" s="217"/>
      <c r="M34" s="217"/>
      <c r="N34" s="217"/>
      <c r="O34" s="217"/>
      <c r="P34" s="217"/>
      <c r="Q34" s="217"/>
      <c r="R34" s="217"/>
      <c r="S34" s="217"/>
      <c r="T34" s="217"/>
    </row>
    <row r="35" spans="1:20" ht="15.75">
      <c r="A35" s="217"/>
      <c r="B35" s="217"/>
      <c r="C35" s="217"/>
      <c r="D35" s="217"/>
      <c r="E35" s="217"/>
      <c r="F35" s="217"/>
      <c r="G35" s="217"/>
      <c r="H35" s="217"/>
      <c r="I35" s="217"/>
      <c r="J35" s="217"/>
      <c r="K35" s="217"/>
      <c r="L35" s="217"/>
      <c r="M35" s="217"/>
      <c r="N35" s="217"/>
      <c r="O35" s="217"/>
      <c r="P35" s="217"/>
      <c r="Q35" s="217"/>
      <c r="R35" s="217"/>
      <c r="S35" s="217"/>
      <c r="T35" s="217"/>
    </row>
    <row r="36" spans="1:20" ht="15.75">
      <c r="A36" s="1066"/>
      <c r="B36" s="1067"/>
      <c r="C36" s="1067"/>
      <c r="D36" s="1067"/>
      <c r="E36" s="1067"/>
      <c r="F36" s="1067"/>
      <c r="G36" s="1067"/>
      <c r="H36" s="1067"/>
      <c r="I36" s="1067"/>
      <c r="J36" s="1067"/>
      <c r="K36" s="1067"/>
      <c r="L36" s="1067"/>
      <c r="M36" s="1067"/>
      <c r="N36" s="1067"/>
      <c r="O36" s="1067"/>
      <c r="P36" s="1067"/>
      <c r="Q36" s="1067"/>
      <c r="R36" s="1067"/>
      <c r="S36" s="1067"/>
      <c r="T36" s="1068"/>
    </row>
    <row r="37" spans="1:20" ht="15.75">
      <c r="A37" s="1066"/>
      <c r="B37" s="1067"/>
      <c r="C37" s="1067"/>
      <c r="D37" s="1067"/>
      <c r="E37" s="1067"/>
      <c r="F37" s="1067"/>
      <c r="G37" s="1067"/>
      <c r="H37" s="1067"/>
      <c r="I37" s="1067"/>
      <c r="J37" s="1067"/>
      <c r="K37" s="1067"/>
      <c r="L37" s="1067"/>
      <c r="M37" s="1067"/>
      <c r="N37" s="1067"/>
      <c r="O37" s="1067"/>
      <c r="P37" s="1067"/>
      <c r="Q37" s="1067"/>
      <c r="R37" s="1067"/>
      <c r="S37" s="1067"/>
      <c r="T37" s="1068"/>
    </row>
    <row r="38" spans="1:20" ht="15.75">
      <c r="A38" s="1066"/>
      <c r="B38" s="1067"/>
      <c r="C38" s="1067"/>
      <c r="D38" s="1067"/>
      <c r="E38" s="1067"/>
      <c r="F38" s="1067"/>
      <c r="G38" s="1067"/>
      <c r="H38" s="1067"/>
      <c r="I38" s="1067"/>
      <c r="J38" s="1067"/>
      <c r="K38" s="1067"/>
      <c r="L38" s="1067"/>
      <c r="M38" s="1067"/>
      <c r="N38" s="1067"/>
      <c r="O38" s="1067"/>
      <c r="P38" s="1067"/>
      <c r="Q38" s="1067"/>
      <c r="R38" s="1067"/>
      <c r="S38" s="1067"/>
      <c r="T38" s="1068"/>
    </row>
    <row r="39" spans="1:20" ht="15.75">
      <c r="A39" s="1066"/>
      <c r="B39" s="1067"/>
      <c r="C39" s="1067"/>
      <c r="D39" s="1067"/>
      <c r="E39" s="1067"/>
      <c r="F39" s="1067"/>
      <c r="G39" s="1067"/>
      <c r="H39" s="1067"/>
      <c r="I39" s="1067"/>
      <c r="J39" s="1067"/>
      <c r="K39" s="1067"/>
      <c r="L39" s="1067"/>
      <c r="M39" s="1067"/>
      <c r="N39" s="1067"/>
      <c r="O39" s="1067"/>
      <c r="P39" s="1067"/>
      <c r="Q39" s="1067"/>
      <c r="R39" s="1067"/>
      <c r="S39" s="1067"/>
      <c r="T39" s="1068"/>
    </row>
    <row r="40" spans="1:20" ht="15.75">
      <c r="A40" s="1066"/>
      <c r="B40" s="1067"/>
      <c r="C40" s="1067"/>
      <c r="D40" s="1067"/>
      <c r="E40" s="1067"/>
      <c r="F40" s="1067"/>
      <c r="G40" s="1067"/>
      <c r="H40" s="1067"/>
      <c r="I40" s="1067"/>
      <c r="J40" s="1067"/>
      <c r="K40" s="1067"/>
      <c r="L40" s="1067"/>
      <c r="M40" s="1067"/>
      <c r="N40" s="1067"/>
      <c r="O40" s="1067"/>
      <c r="P40" s="1067"/>
      <c r="Q40" s="1067"/>
      <c r="R40" s="1067"/>
      <c r="S40" s="1067"/>
      <c r="T40" s="1068"/>
    </row>
    <row r="41" spans="1:20" ht="15.75">
      <c r="A41" s="1066"/>
      <c r="B41" s="1067"/>
      <c r="C41" s="1067"/>
      <c r="D41" s="1067"/>
      <c r="E41" s="1067"/>
      <c r="F41" s="1067"/>
      <c r="G41" s="1067"/>
      <c r="H41" s="1067"/>
      <c r="I41" s="1067"/>
      <c r="J41" s="1067"/>
      <c r="K41" s="1067"/>
      <c r="L41" s="1067"/>
      <c r="M41" s="1067"/>
      <c r="N41" s="1067"/>
      <c r="O41" s="1067"/>
      <c r="P41" s="1067"/>
      <c r="Q41" s="1067"/>
      <c r="R41" s="1067"/>
      <c r="S41" s="1067"/>
      <c r="T41" s="1068"/>
    </row>
    <row r="42" spans="1:20" ht="15.75">
      <c r="A42" s="1066"/>
      <c r="B42" s="1067"/>
      <c r="C42" s="1067"/>
      <c r="D42" s="1067"/>
      <c r="E42" s="1067"/>
      <c r="F42" s="1067"/>
      <c r="G42" s="1067"/>
      <c r="H42" s="1067"/>
      <c r="I42" s="1067"/>
      <c r="J42" s="1067"/>
      <c r="K42" s="1067"/>
      <c r="L42" s="1067"/>
      <c r="M42" s="1067"/>
      <c r="N42" s="1067"/>
      <c r="O42" s="1067"/>
      <c r="P42" s="1067"/>
      <c r="Q42" s="1067"/>
      <c r="R42" s="1067"/>
      <c r="S42" s="1067"/>
      <c r="T42" s="1068"/>
    </row>
    <row r="43" spans="1:20" ht="15.75">
      <c r="A43" s="1066"/>
      <c r="B43" s="1067"/>
      <c r="C43" s="1067"/>
      <c r="D43" s="1067"/>
      <c r="E43" s="1067"/>
      <c r="F43" s="1067"/>
      <c r="G43" s="1067"/>
      <c r="H43" s="1067"/>
      <c r="I43" s="1067"/>
      <c r="J43" s="1067"/>
      <c r="K43" s="1067"/>
      <c r="L43" s="1067"/>
      <c r="M43" s="1067"/>
      <c r="N43" s="1067"/>
      <c r="O43" s="1067"/>
      <c r="P43" s="1067"/>
      <c r="Q43" s="1067"/>
      <c r="R43" s="1067"/>
      <c r="S43" s="1067"/>
      <c r="T43" s="1068"/>
    </row>
    <row r="44" spans="1:20" ht="15.75">
      <c r="A44" s="1066"/>
      <c r="B44" s="1067"/>
      <c r="C44" s="1067"/>
      <c r="D44" s="1067"/>
      <c r="E44" s="1067"/>
      <c r="F44" s="1067"/>
      <c r="G44" s="1067"/>
      <c r="H44" s="1067"/>
      <c r="I44" s="1067"/>
      <c r="J44" s="1067"/>
      <c r="K44" s="1067"/>
      <c r="L44" s="1067"/>
      <c r="M44" s="1067"/>
      <c r="N44" s="1067"/>
      <c r="O44" s="1067"/>
      <c r="P44" s="1067"/>
      <c r="Q44" s="1067"/>
      <c r="R44" s="1067"/>
      <c r="S44" s="1067"/>
      <c r="T44" s="1068"/>
    </row>
    <row r="45" spans="1:20" ht="15.75">
      <c r="A45" s="1066"/>
      <c r="B45" s="1067"/>
      <c r="C45" s="1067"/>
      <c r="D45" s="1067"/>
      <c r="E45" s="1067"/>
      <c r="F45" s="1067"/>
      <c r="G45" s="1067"/>
      <c r="H45" s="1067"/>
      <c r="I45" s="1067"/>
      <c r="J45" s="1067"/>
      <c r="K45" s="1067"/>
      <c r="L45" s="1067"/>
      <c r="M45" s="1067"/>
      <c r="N45" s="1067"/>
      <c r="O45" s="1067"/>
      <c r="P45" s="1067"/>
      <c r="Q45" s="1067"/>
      <c r="R45" s="1067"/>
      <c r="S45" s="1067"/>
      <c r="T45" s="1068"/>
    </row>
    <row r="46" spans="1:20" ht="15.75">
      <c r="A46" s="1066"/>
      <c r="B46" s="1067"/>
      <c r="C46" s="1067"/>
      <c r="D46" s="1067"/>
      <c r="E46" s="1067"/>
      <c r="F46" s="1067"/>
      <c r="G46" s="1067"/>
      <c r="H46" s="1067"/>
      <c r="I46" s="1067"/>
      <c r="J46" s="1067"/>
      <c r="K46" s="1067"/>
      <c r="L46" s="1067"/>
      <c r="M46" s="1067"/>
      <c r="N46" s="1067"/>
      <c r="O46" s="1067"/>
      <c r="P46" s="1067"/>
      <c r="Q46" s="1067"/>
      <c r="R46" s="1067"/>
      <c r="S46" s="1067"/>
      <c r="T46" s="1068"/>
    </row>
  </sheetData>
  <mergeCells count="58">
    <mergeCell ref="A2:E4"/>
    <mergeCell ref="F2:M2"/>
    <mergeCell ref="N2:T2"/>
    <mergeCell ref="F3:M4"/>
    <mergeCell ref="N3:T3"/>
    <mergeCell ref="N4:T4"/>
    <mergeCell ref="A6:E6"/>
    <mergeCell ref="F6:M6"/>
    <mergeCell ref="A7:E7"/>
    <mergeCell ref="F7:M7"/>
    <mergeCell ref="A8:E8"/>
    <mergeCell ref="F8:M8"/>
    <mergeCell ref="A14:A15"/>
    <mergeCell ref="D14:D15"/>
    <mergeCell ref="E14:E15"/>
    <mergeCell ref="F14:I14"/>
    <mergeCell ref="J14:J15"/>
    <mergeCell ref="B14:B15"/>
    <mergeCell ref="C14:C15"/>
    <mergeCell ref="A9:E9"/>
    <mergeCell ref="F9:M9"/>
    <mergeCell ref="A11:T11"/>
    <mergeCell ref="A13:L13"/>
    <mergeCell ref="M13:T13"/>
    <mergeCell ref="T14:T15"/>
    <mergeCell ref="A20:A25"/>
    <mergeCell ref="D20:D25"/>
    <mergeCell ref="R20:R24"/>
    <mergeCell ref="S20:S24"/>
    <mergeCell ref="T20:T24"/>
    <mergeCell ref="R25:R31"/>
    <mergeCell ref="S25:S31"/>
    <mergeCell ref="T25:T31"/>
    <mergeCell ref="A26:A31"/>
    <mergeCell ref="K14:K15"/>
    <mergeCell ref="L14:L15"/>
    <mergeCell ref="M14:M15"/>
    <mergeCell ref="N14:P14"/>
    <mergeCell ref="Q14:Q15"/>
    <mergeCell ref="R14:R15"/>
    <mergeCell ref="A46:T46"/>
    <mergeCell ref="D26:D31"/>
    <mergeCell ref="A36:T36"/>
    <mergeCell ref="A37:T37"/>
    <mergeCell ref="A38:T38"/>
    <mergeCell ref="A39:T39"/>
    <mergeCell ref="A40:T40"/>
    <mergeCell ref="A41:T41"/>
    <mergeCell ref="A42:T42"/>
    <mergeCell ref="A43:T43"/>
    <mergeCell ref="A44:T44"/>
    <mergeCell ref="A45:T45"/>
    <mergeCell ref="B20:B31"/>
    <mergeCell ref="D16:D19"/>
    <mergeCell ref="R16:R19"/>
    <mergeCell ref="S16:S19"/>
    <mergeCell ref="T16:T19"/>
    <mergeCell ref="C16:C31"/>
  </mergeCells>
  <conditionalFormatting sqref="P20:P32">
    <cfRule type="containsText" dxfId="38" priority="5" stopIfTrue="1" operator="containsText" text="R">
      <formula>NOT(ISERROR(SEARCH("R",P20)))</formula>
    </cfRule>
    <cfRule type="containsText" dxfId="37" priority="6" stopIfTrue="1" operator="containsText" text="T">
      <formula>NOT(ISERROR(SEARCH("T",P20)))</formula>
    </cfRule>
  </conditionalFormatting>
  <conditionalFormatting sqref="P20:P31">
    <cfRule type="containsText" dxfId="36" priority="3" stopIfTrue="1" operator="containsText" text="P">
      <formula>NOT(ISERROR(SEARCH("P",P20)))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zoomScale="75" zoomScaleNormal="75" workbookViewId="0">
      <selection activeCell="D42" sqref="D42"/>
    </sheetView>
  </sheetViews>
  <sheetFormatPr baseColWidth="10" defaultColWidth="11.42578125" defaultRowHeight="13.5"/>
  <cols>
    <col min="1" max="1" width="7.85546875" style="1" customWidth="1"/>
    <col min="2" max="2" width="24.28515625" style="1" customWidth="1"/>
    <col min="3" max="3" width="19.28515625" style="1" customWidth="1"/>
    <col min="4" max="4" width="30.85546875" style="1" customWidth="1"/>
    <col min="5" max="5" width="50" style="1" bestFit="1" customWidth="1"/>
    <col min="6" max="6" width="5.140625" style="1" bestFit="1" customWidth="1"/>
    <col min="7" max="7" width="5.42578125" style="1" bestFit="1" customWidth="1"/>
    <col min="8" max="8" width="5" style="1" customWidth="1"/>
    <col min="9" max="9" width="6.28515625" style="1" customWidth="1"/>
    <col min="10" max="10" width="35.28515625" style="1" customWidth="1"/>
    <col min="11" max="11" width="17.7109375" style="1" customWidth="1"/>
    <col min="12" max="12" width="23.5703125" style="1" customWidth="1"/>
    <col min="13" max="13" width="9.28515625" style="1" customWidth="1"/>
    <col min="14" max="14" width="16.42578125" style="1" customWidth="1"/>
    <col min="15" max="15" width="9.28515625" style="1" customWidth="1"/>
    <col min="16" max="16" width="11.5703125" style="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24</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95"/>
      <c r="K5" s="95"/>
      <c r="L5" s="4"/>
      <c r="M5" s="4"/>
      <c r="N5" s="4"/>
      <c r="O5" s="4"/>
      <c r="P5" s="4"/>
      <c r="Q5" s="4"/>
      <c r="R5" s="4"/>
      <c r="S5" s="4"/>
      <c r="T5" s="4"/>
    </row>
    <row r="6" spans="1:20">
      <c r="A6" s="815" t="s">
        <v>10</v>
      </c>
      <c r="B6" s="815"/>
      <c r="C6" s="815"/>
      <c r="D6" s="815"/>
      <c r="E6" s="815"/>
      <c r="F6" s="864" t="s">
        <v>419</v>
      </c>
      <c r="G6" s="817"/>
      <c r="H6" s="817"/>
      <c r="I6" s="817"/>
      <c r="J6" s="817"/>
      <c r="K6" s="817"/>
      <c r="L6" s="817"/>
      <c r="M6" s="818"/>
      <c r="N6" s="4"/>
      <c r="O6" s="4"/>
      <c r="P6" s="4"/>
      <c r="Q6" s="4"/>
      <c r="R6" s="4"/>
      <c r="S6" s="4"/>
      <c r="T6" s="4"/>
    </row>
    <row r="7" spans="1:20">
      <c r="A7" s="815" t="s">
        <v>26</v>
      </c>
      <c r="B7" s="815"/>
      <c r="C7" s="815"/>
      <c r="D7" s="815"/>
      <c r="E7" s="815"/>
      <c r="F7" s="864">
        <v>2021</v>
      </c>
      <c r="G7" s="817"/>
      <c r="H7" s="817"/>
      <c r="I7" s="817"/>
      <c r="J7" s="817"/>
      <c r="K7" s="817"/>
      <c r="L7" s="817"/>
      <c r="M7" s="818"/>
      <c r="N7" s="4"/>
      <c r="O7" s="4"/>
      <c r="P7" s="4"/>
      <c r="Q7" s="4"/>
      <c r="R7" s="4"/>
      <c r="S7" s="4"/>
      <c r="T7" s="4"/>
    </row>
    <row r="8" spans="1:20">
      <c r="A8" s="815" t="s">
        <v>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1144" t="s">
        <v>9</v>
      </c>
      <c r="B11" s="1145"/>
      <c r="C11" s="1145"/>
      <c r="D11" s="1145"/>
      <c r="E11" s="1145"/>
      <c r="F11" s="1145"/>
      <c r="G11" s="1145"/>
      <c r="H11" s="1145"/>
      <c r="I11" s="1145"/>
      <c r="J11" s="1145"/>
      <c r="K11" s="1145"/>
      <c r="L11" s="1145"/>
      <c r="M11" s="1145"/>
      <c r="N11" s="1145"/>
      <c r="O11" s="1145"/>
      <c r="P11" s="1145"/>
      <c r="Q11" s="1145"/>
      <c r="R11" s="1145"/>
      <c r="S11" s="1145"/>
      <c r="T11" s="1146"/>
    </row>
    <row r="12" spans="1:20" ht="14.25" thickBot="1">
      <c r="A12" s="96"/>
      <c r="B12" s="97"/>
      <c r="C12" s="97"/>
      <c r="D12" s="97"/>
      <c r="E12" s="97"/>
      <c r="F12" s="97"/>
      <c r="G12" s="97"/>
      <c r="H12" s="97"/>
      <c r="I12" s="97"/>
      <c r="J12" s="97"/>
      <c r="K12" s="97"/>
      <c r="L12" s="97"/>
      <c r="M12" s="97"/>
      <c r="N12" s="97"/>
      <c r="O12" s="97"/>
      <c r="P12" s="97"/>
      <c r="Q12" s="97"/>
      <c r="R12" s="97"/>
      <c r="S12" s="97"/>
      <c r="T12" s="98"/>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15.75" customHeight="1" thickBot="1">
      <c r="A14" s="842" t="s">
        <v>28</v>
      </c>
      <c r="B14" s="809" t="s">
        <v>554</v>
      </c>
      <c r="C14" s="809" t="s">
        <v>555</v>
      </c>
      <c r="D14" s="842" t="s">
        <v>27</v>
      </c>
      <c r="E14" s="844" t="s">
        <v>20</v>
      </c>
      <c r="F14" s="846" t="s">
        <v>11</v>
      </c>
      <c r="G14" s="847"/>
      <c r="H14" s="847"/>
      <c r="I14" s="848"/>
      <c r="J14" s="838" t="s">
        <v>21</v>
      </c>
      <c r="K14" s="838" t="s">
        <v>22</v>
      </c>
      <c r="L14" s="838" t="s">
        <v>2</v>
      </c>
      <c r="M14" s="840" t="s">
        <v>23</v>
      </c>
      <c r="N14" s="829" t="s">
        <v>3</v>
      </c>
      <c r="O14" s="830"/>
      <c r="P14" s="831"/>
      <c r="Q14" s="832" t="s">
        <v>389</v>
      </c>
      <c r="R14" s="834" t="s">
        <v>5</v>
      </c>
      <c r="S14" s="11" t="s">
        <v>30</v>
      </c>
      <c r="T14" s="836" t="s">
        <v>0</v>
      </c>
    </row>
    <row r="15" spans="1:20" ht="39.75" customHeight="1" thickBot="1">
      <c r="A15" s="843"/>
      <c r="B15" s="810"/>
      <c r="C15" s="810"/>
      <c r="D15" s="843"/>
      <c r="E15" s="845"/>
      <c r="F15" s="100" t="s">
        <v>12</v>
      </c>
      <c r="G15" s="100" t="s">
        <v>13</v>
      </c>
      <c r="H15" s="100" t="s">
        <v>14</v>
      </c>
      <c r="I15" s="100" t="s">
        <v>15</v>
      </c>
      <c r="J15" s="839"/>
      <c r="K15" s="839"/>
      <c r="L15" s="839"/>
      <c r="M15" s="841"/>
      <c r="N15" s="67" t="s">
        <v>31</v>
      </c>
      <c r="O15" s="14" t="s">
        <v>29</v>
      </c>
      <c r="P15" s="15" t="s">
        <v>32</v>
      </c>
      <c r="Q15" s="833"/>
      <c r="R15" s="835"/>
      <c r="S15" s="16"/>
      <c r="T15" s="837"/>
    </row>
    <row r="16" spans="1:20" ht="14.25" thickBot="1">
      <c r="A16" s="2"/>
      <c r="B16" s="2"/>
      <c r="C16" s="2"/>
      <c r="D16" s="2"/>
      <c r="E16" s="2"/>
      <c r="F16" s="2"/>
      <c r="G16" s="2"/>
      <c r="H16" s="2"/>
      <c r="I16" s="2"/>
      <c r="J16" s="2"/>
      <c r="K16" s="2"/>
      <c r="L16" s="17"/>
      <c r="M16" s="2"/>
      <c r="N16" s="18"/>
      <c r="O16" s="18"/>
      <c r="P16" s="355"/>
      <c r="Q16" s="2"/>
      <c r="R16" s="2"/>
      <c r="S16" s="2"/>
      <c r="T16" s="2"/>
    </row>
    <row r="17" spans="1:20" ht="50.25" customHeight="1">
      <c r="A17" s="981">
        <v>1</v>
      </c>
      <c r="B17" s="902" t="s">
        <v>584</v>
      </c>
      <c r="C17" s="902" t="s">
        <v>700</v>
      </c>
      <c r="D17" s="902" t="s">
        <v>420</v>
      </c>
      <c r="E17" s="405" t="s">
        <v>421</v>
      </c>
      <c r="F17" s="731">
        <v>0</v>
      </c>
      <c r="G17" s="731">
        <v>4</v>
      </c>
      <c r="H17" s="156">
        <v>0.04</v>
      </c>
      <c r="I17" s="156">
        <v>0.01</v>
      </c>
      <c r="J17" s="351" t="s">
        <v>789</v>
      </c>
      <c r="K17" s="406">
        <v>0</v>
      </c>
      <c r="L17" s="476">
        <v>0</v>
      </c>
      <c r="M17" s="150">
        <v>5</v>
      </c>
      <c r="N17" s="349">
        <f>G17-M17</f>
        <v>-1</v>
      </c>
      <c r="O17" s="350">
        <f>G17/M17</f>
        <v>0.8</v>
      </c>
      <c r="P17" s="420" t="str">
        <f t="shared" ref="P17" si="0">IF(O17&lt;=V$17,"T",IF(O17&lt;$Y$17,"R",IF(O17&gt;=$Y$17,"P")))</f>
        <v>P</v>
      </c>
      <c r="Q17" s="70"/>
      <c r="R17" s="70"/>
      <c r="S17" s="902" t="s">
        <v>422</v>
      </c>
      <c r="T17" s="1051" t="s">
        <v>423</v>
      </c>
    </row>
    <row r="18" spans="1:20" ht="40.5">
      <c r="A18" s="961"/>
      <c r="B18" s="903"/>
      <c r="C18" s="903"/>
      <c r="D18" s="903"/>
      <c r="E18" s="42" t="s">
        <v>424</v>
      </c>
      <c r="F18" s="109">
        <v>1</v>
      </c>
      <c r="G18" s="480">
        <v>1</v>
      </c>
      <c r="H18" s="109">
        <v>0.01</v>
      </c>
      <c r="I18" s="367">
        <v>0.01</v>
      </c>
      <c r="J18" s="345" t="s">
        <v>790</v>
      </c>
      <c r="K18" s="126">
        <v>0</v>
      </c>
      <c r="L18" s="370">
        <v>0</v>
      </c>
      <c r="M18" s="479">
        <v>1</v>
      </c>
      <c r="N18" s="481">
        <f>G18-M18</f>
        <v>0</v>
      </c>
      <c r="O18" s="423">
        <v>1</v>
      </c>
      <c r="P18" s="417" t="str">
        <f>IF(O18&lt;=V$17,"T",IF(O18&lt;$Y$17,"R",IF(O18&gt;=$Y$17,"P")))</f>
        <v>P</v>
      </c>
      <c r="Q18" s="936"/>
      <c r="R18" s="936"/>
      <c r="S18" s="903"/>
      <c r="T18" s="1052"/>
    </row>
    <row r="19" spans="1:20" ht="40.5">
      <c r="A19" s="961"/>
      <c r="B19" s="903"/>
      <c r="C19" s="903"/>
      <c r="D19" s="903"/>
      <c r="E19" s="42" t="s">
        <v>425</v>
      </c>
      <c r="F19" s="109"/>
      <c r="G19" s="411">
        <v>37</v>
      </c>
      <c r="H19" s="368">
        <v>0.01</v>
      </c>
      <c r="I19" s="367">
        <v>0.01</v>
      </c>
      <c r="J19" s="352" t="s">
        <v>791</v>
      </c>
      <c r="K19" s="126">
        <v>0</v>
      </c>
      <c r="L19" s="110">
        <v>0</v>
      </c>
      <c r="M19" s="421">
        <v>37</v>
      </c>
      <c r="N19" s="357">
        <f>G19-M19</f>
        <v>0</v>
      </c>
      <c r="O19" s="423">
        <v>1</v>
      </c>
      <c r="P19" s="417" t="str">
        <f t="shared" ref="P19:P22" si="1">IF(O19&lt;=V$17,"T",IF(O19&lt;$Y$17,"R",IF(O19&gt;=$Y$17,"P")))</f>
        <v>P</v>
      </c>
      <c r="Q19" s="937"/>
      <c r="R19" s="937"/>
      <c r="S19" s="903"/>
      <c r="T19" s="1052"/>
    </row>
    <row r="20" spans="1:20" ht="63.75" customHeight="1">
      <c r="A20" s="961"/>
      <c r="B20" s="903"/>
      <c r="C20" s="903"/>
      <c r="D20" s="903"/>
      <c r="E20" s="42" t="s">
        <v>426</v>
      </c>
      <c r="F20" s="109"/>
      <c r="G20" s="479">
        <v>1</v>
      </c>
      <c r="H20" s="367">
        <v>0</v>
      </c>
      <c r="I20" s="367">
        <v>0.01</v>
      </c>
      <c r="J20" s="345" t="s">
        <v>789</v>
      </c>
      <c r="K20" s="365">
        <v>0</v>
      </c>
      <c r="L20" s="371">
        <v>0</v>
      </c>
      <c r="M20" s="479">
        <v>1</v>
      </c>
      <c r="N20" s="481">
        <f>G20-M20</f>
        <v>0</v>
      </c>
      <c r="O20" s="423">
        <v>1</v>
      </c>
      <c r="P20" s="417" t="str">
        <f t="shared" si="1"/>
        <v>P</v>
      </c>
      <c r="Q20" s="937"/>
      <c r="R20" s="937"/>
      <c r="S20" s="903"/>
      <c r="T20" s="1052"/>
    </row>
    <row r="21" spans="1:20" ht="51" customHeight="1">
      <c r="A21" s="961"/>
      <c r="B21" s="903"/>
      <c r="C21" s="903"/>
      <c r="D21" s="903"/>
      <c r="E21" s="42" t="s">
        <v>427</v>
      </c>
      <c r="F21" s="109"/>
      <c r="G21" s="412">
        <v>2</v>
      </c>
      <c r="H21" s="109">
        <v>0</v>
      </c>
      <c r="I21" s="367">
        <v>0.02</v>
      </c>
      <c r="J21" s="352" t="s">
        <v>792</v>
      </c>
      <c r="K21" s="126">
        <v>0</v>
      </c>
      <c r="L21" s="110">
        <v>0</v>
      </c>
      <c r="M21" s="421">
        <v>2</v>
      </c>
      <c r="N21" s="357">
        <v>-2</v>
      </c>
      <c r="O21" s="423">
        <v>1</v>
      </c>
      <c r="P21" s="417" t="str">
        <f t="shared" si="1"/>
        <v>P</v>
      </c>
      <c r="Q21" s="937"/>
      <c r="R21" s="937"/>
      <c r="S21" s="903"/>
      <c r="T21" s="1052"/>
    </row>
    <row r="22" spans="1:20" ht="44.25" customHeight="1">
      <c r="A22" s="961"/>
      <c r="B22" s="903"/>
      <c r="C22" s="903"/>
      <c r="D22" s="903"/>
      <c r="E22" s="42" t="s">
        <v>428</v>
      </c>
      <c r="F22" s="109"/>
      <c r="G22" s="479">
        <v>1</v>
      </c>
      <c r="H22" s="369">
        <v>0</v>
      </c>
      <c r="I22" s="109">
        <v>0.01</v>
      </c>
      <c r="J22" s="345" t="s">
        <v>792</v>
      </c>
      <c r="K22" s="365">
        <v>0</v>
      </c>
      <c r="L22" s="371">
        <v>0</v>
      </c>
      <c r="M22" s="479">
        <v>1</v>
      </c>
      <c r="N22" s="481">
        <f>G22-M22</f>
        <v>0</v>
      </c>
      <c r="O22" s="423">
        <v>1</v>
      </c>
      <c r="P22" s="417" t="str">
        <f t="shared" si="1"/>
        <v>P</v>
      </c>
      <c r="Q22" s="938"/>
      <c r="R22" s="938"/>
      <c r="S22" s="904"/>
      <c r="T22" s="1053"/>
    </row>
    <row r="23" spans="1:20" ht="38.25" customHeight="1">
      <c r="A23" s="974"/>
      <c r="B23" s="904"/>
      <c r="C23" s="904"/>
      <c r="D23" s="904"/>
      <c r="E23" s="366" t="s">
        <v>787</v>
      </c>
      <c r="F23" s="724">
        <v>13</v>
      </c>
      <c r="G23" s="724">
        <v>11</v>
      </c>
      <c r="H23" s="85">
        <v>4</v>
      </c>
      <c r="I23" s="85">
        <v>1</v>
      </c>
      <c r="J23" s="345" t="s">
        <v>788</v>
      </c>
      <c r="K23" s="356">
        <v>400000</v>
      </c>
      <c r="L23" s="364">
        <v>400000</v>
      </c>
      <c r="M23" s="393">
        <v>25</v>
      </c>
      <c r="N23" s="357">
        <f>IF(M23&lt;1,M23-AVERAGE(F23:I23),M23-(SUM(F23:I23)))</f>
        <v>-4</v>
      </c>
      <c r="O23" s="358">
        <f>IF(M23&lt;1,(AVERAGE(F23:I23)/M23),SUM(F23:I23)/M23)</f>
        <v>1.1599999999999999</v>
      </c>
      <c r="P23" s="418" t="str">
        <f t="shared" ref="P23:P24" si="2">IF(O23&lt;=V$17,"T",IF(O23&lt;$Y$17,"R",IF(O23&gt;=$Y$17,"P")))</f>
        <v>P</v>
      </c>
      <c r="Q23" s="35"/>
      <c r="R23" s="35"/>
      <c r="S23" s="345" t="s">
        <v>432</v>
      </c>
      <c r="T23" s="76" t="s">
        <v>433</v>
      </c>
    </row>
    <row r="24" spans="1:20" ht="68.25" thickBot="1">
      <c r="A24" s="354">
        <v>2</v>
      </c>
      <c r="B24" s="392" t="s">
        <v>582</v>
      </c>
      <c r="C24" s="392" t="s">
        <v>583</v>
      </c>
      <c r="D24" s="353" t="s">
        <v>429</v>
      </c>
      <c r="E24" s="353" t="s">
        <v>430</v>
      </c>
      <c r="F24" s="341">
        <v>1</v>
      </c>
      <c r="G24" s="767"/>
      <c r="H24" s="767"/>
      <c r="I24" s="767">
        <v>0</v>
      </c>
      <c r="J24" s="353" t="s">
        <v>431</v>
      </c>
      <c r="K24" s="192">
        <v>0</v>
      </c>
      <c r="L24" s="149">
        <v>0</v>
      </c>
      <c r="M24" s="363">
        <v>3</v>
      </c>
      <c r="N24" s="361">
        <f>IF(M24&lt;1,M24-AVERAGE(F24:I24),M24-(SUM(F24:I24)))</f>
        <v>2</v>
      </c>
      <c r="O24" s="362">
        <f>IF(M24&lt;1,(AVERAGE(F24:I24)/M24),SUM(F24:I24)/M24)</f>
        <v>0.33333333333333331</v>
      </c>
      <c r="P24" s="359" t="str">
        <f t="shared" si="2"/>
        <v>P</v>
      </c>
      <c r="Q24" s="74"/>
      <c r="R24" s="74"/>
      <c r="S24" s="74"/>
      <c r="T24" s="87"/>
    </row>
    <row r="25" spans="1:20" ht="27.75" thickBot="1">
      <c r="A25" s="881">
        <v>3</v>
      </c>
      <c r="B25" s="811" t="s">
        <v>569</v>
      </c>
      <c r="C25" s="811" t="s">
        <v>647</v>
      </c>
      <c r="D25" s="884" t="s">
        <v>793</v>
      </c>
      <c r="E25" s="42" t="s">
        <v>794</v>
      </c>
      <c r="F25" s="462">
        <v>4</v>
      </c>
      <c r="G25" s="467">
        <v>4</v>
      </c>
      <c r="H25" s="469"/>
      <c r="I25" s="469"/>
      <c r="J25" s="1147" t="s">
        <v>797</v>
      </c>
      <c r="K25" s="477">
        <v>0</v>
      </c>
      <c r="L25" s="477">
        <v>0</v>
      </c>
      <c r="M25" s="90">
        <v>8</v>
      </c>
      <c r="N25" s="408">
        <f>IF(M25&lt;1,M25-AVERAGE(F25:I25),M25-(SUM(F25:I25)))</f>
        <v>0</v>
      </c>
      <c r="O25" s="408">
        <f t="shared" ref="O25:O27" si="3">IF(M25&lt;1,(AVERAGE(F25:I25)/M25),SUM(F25:I25)/M25)</f>
        <v>1</v>
      </c>
      <c r="P25" s="355" t="str">
        <f>IF(O25&lt;=V$17,"T",IF(O25&lt;$Y$17,"R",IF(O25&gt;=$Y$17,"P")))</f>
        <v>P</v>
      </c>
      <c r="Q25" s="90" t="s">
        <v>798</v>
      </c>
      <c r="R25" s="90" t="s">
        <v>798</v>
      </c>
      <c r="S25" s="989" t="s">
        <v>799</v>
      </c>
      <c r="T25" s="399" t="s">
        <v>800</v>
      </c>
    </row>
    <row r="26" spans="1:20" ht="14.25" thickBot="1">
      <c r="A26" s="881"/>
      <c r="B26" s="811"/>
      <c r="C26" s="811"/>
      <c r="D26" s="884"/>
      <c r="E26" s="42" t="s">
        <v>795</v>
      </c>
      <c r="F26" s="462">
        <v>4</v>
      </c>
      <c r="G26" s="467">
        <v>4</v>
      </c>
      <c r="H26" s="469"/>
      <c r="I26" s="469"/>
      <c r="J26" s="1148"/>
      <c r="K26" s="477">
        <v>0</v>
      </c>
      <c r="L26" s="477">
        <v>0</v>
      </c>
      <c r="M26" s="90">
        <v>8</v>
      </c>
      <c r="N26" s="408">
        <f t="shared" ref="N26" si="4">IF(M26&lt;1,M26-AVERAGE(F26:I26),M26-(SUM(F26:I26)))</f>
        <v>0</v>
      </c>
      <c r="O26" s="408">
        <f t="shared" si="3"/>
        <v>1</v>
      </c>
      <c r="P26" s="355" t="str">
        <f>IF(O26&lt;=V$17,"T",IF(O26&lt;$Y$17,"R",IF(O26&gt;=$Y$17,"P")))</f>
        <v>P</v>
      </c>
      <c r="Q26" s="90" t="s">
        <v>798</v>
      </c>
      <c r="R26" s="90" t="s">
        <v>798</v>
      </c>
      <c r="S26" s="990"/>
      <c r="T26" s="1150" t="s">
        <v>801</v>
      </c>
    </row>
    <row r="27" spans="1:20" ht="27.75" thickBot="1">
      <c r="A27" s="882"/>
      <c r="B27" s="883"/>
      <c r="C27" s="883"/>
      <c r="D27" s="885"/>
      <c r="E27" s="48" t="s">
        <v>796</v>
      </c>
      <c r="F27" s="768">
        <v>1</v>
      </c>
      <c r="G27" s="769">
        <v>1</v>
      </c>
      <c r="H27" s="471"/>
      <c r="I27" s="471"/>
      <c r="J27" s="1149"/>
      <c r="K27" s="478">
        <v>0</v>
      </c>
      <c r="L27" s="478">
        <v>0</v>
      </c>
      <c r="M27" s="92">
        <v>1</v>
      </c>
      <c r="N27" s="409">
        <v>0</v>
      </c>
      <c r="O27" s="409">
        <f t="shared" si="3"/>
        <v>2</v>
      </c>
      <c r="P27" s="407" t="str">
        <f>IF(O27&lt;=V$17,"T",IF(O27&lt;$Y$17,"R",IF(O27&gt;=$Y$17,"P")))</f>
        <v>P</v>
      </c>
      <c r="Q27" s="403" t="s">
        <v>798</v>
      </c>
      <c r="R27" s="403" t="s">
        <v>798</v>
      </c>
      <c r="S27" s="991"/>
      <c r="T27" s="1151"/>
    </row>
    <row r="28" spans="1:20">
      <c r="A28" s="118"/>
      <c r="B28" s="120"/>
      <c r="C28" s="120"/>
      <c r="D28" s="120"/>
      <c r="E28" s="120"/>
      <c r="F28" s="145"/>
      <c r="G28" s="145"/>
      <c r="H28" s="145"/>
      <c r="I28" s="145"/>
      <c r="J28" s="120"/>
      <c r="K28" s="118"/>
      <c r="L28" s="145"/>
      <c r="M28" s="145"/>
      <c r="N28" s="404"/>
      <c r="O28" s="123"/>
      <c r="P28" s="124"/>
      <c r="Q28" s="145"/>
      <c r="R28" s="145"/>
      <c r="S28" s="145"/>
      <c r="T28" s="145"/>
    </row>
    <row r="29" spans="1:20">
      <c r="A29" s="2"/>
      <c r="B29" s="2"/>
      <c r="C29" s="2"/>
      <c r="D29" s="2"/>
      <c r="E29" s="2"/>
      <c r="F29" s="2"/>
      <c r="G29" s="2"/>
      <c r="H29" s="2"/>
      <c r="I29" s="2"/>
      <c r="J29" s="2"/>
      <c r="K29" s="2"/>
      <c r="L29" s="2"/>
      <c r="M29" s="2"/>
      <c r="N29" s="2"/>
      <c r="O29" s="2"/>
      <c r="P29" s="2"/>
      <c r="Q29" s="2"/>
      <c r="R29" s="2"/>
      <c r="S29" s="2"/>
      <c r="T29" s="2"/>
    </row>
    <row r="30" spans="1:20">
      <c r="A30" s="54" t="s">
        <v>25</v>
      </c>
      <c r="B30" s="54"/>
      <c r="C30" s="54"/>
      <c r="D30" s="54"/>
      <c r="E30" s="2"/>
      <c r="F30" s="2"/>
      <c r="G30" s="2"/>
      <c r="H30" s="2"/>
      <c r="I30" s="2"/>
      <c r="J30" s="2"/>
      <c r="K30" s="2"/>
      <c r="L30" s="2"/>
      <c r="M30" s="2"/>
      <c r="N30" s="2"/>
      <c r="O30" s="2"/>
      <c r="P30" s="2"/>
      <c r="Q30" s="2"/>
      <c r="R30" s="2"/>
      <c r="S30" s="2"/>
      <c r="T30" s="2"/>
    </row>
    <row r="31" spans="1:20">
      <c r="A31" s="2"/>
      <c r="B31" s="2"/>
      <c r="C31" s="2"/>
      <c r="D31" s="2"/>
      <c r="E31" s="410"/>
      <c r="F31" s="2"/>
      <c r="G31" s="2"/>
      <c r="H31" s="2"/>
      <c r="I31" s="2"/>
      <c r="J31" s="2"/>
      <c r="K31" s="2"/>
      <c r="L31" s="2"/>
      <c r="M31" s="2"/>
      <c r="N31" s="2"/>
      <c r="O31" s="2"/>
      <c r="P31" s="2"/>
      <c r="Q31" s="2"/>
      <c r="R31" s="2"/>
      <c r="S31" s="2"/>
      <c r="T31" s="2"/>
    </row>
    <row r="32" spans="1:20">
      <c r="A32" s="338"/>
      <c r="B32" s="339"/>
      <c r="C32" s="339"/>
      <c r="D32" s="339"/>
      <c r="E32" s="2"/>
      <c r="F32" s="339"/>
      <c r="G32" s="339"/>
      <c r="H32" s="339"/>
      <c r="I32" s="339"/>
      <c r="J32" s="339"/>
      <c r="K32" s="339"/>
      <c r="L32" s="339"/>
      <c r="M32" s="339"/>
      <c r="N32" s="339"/>
      <c r="O32" s="339"/>
      <c r="P32" s="339"/>
      <c r="Q32" s="339"/>
      <c r="R32" s="339"/>
      <c r="S32" s="339"/>
      <c r="T32" s="340"/>
    </row>
    <row r="33" spans="1:20">
      <c r="A33" s="338"/>
      <c r="B33" s="339"/>
      <c r="C33" s="339"/>
      <c r="D33" s="339"/>
      <c r="E33" s="339"/>
      <c r="F33" s="339"/>
      <c r="G33" s="339"/>
      <c r="H33" s="339"/>
      <c r="I33" s="339"/>
      <c r="J33" s="339"/>
      <c r="K33" s="339"/>
      <c r="L33" s="339"/>
      <c r="M33" s="339"/>
      <c r="N33" s="339"/>
      <c r="O33" s="339"/>
      <c r="P33" s="339"/>
      <c r="Q33" s="339"/>
      <c r="R33" s="339"/>
      <c r="S33" s="339"/>
      <c r="T33" s="340"/>
    </row>
    <row r="34" spans="1:20">
      <c r="A34" s="338"/>
      <c r="B34" s="339"/>
      <c r="C34" s="339"/>
      <c r="D34" s="339"/>
      <c r="E34" s="339"/>
      <c r="F34" s="339"/>
      <c r="G34" s="339"/>
      <c r="H34" s="339"/>
      <c r="I34" s="339"/>
      <c r="J34" s="339"/>
      <c r="K34" s="339"/>
      <c r="L34" s="339"/>
      <c r="M34" s="339"/>
      <c r="N34" s="339"/>
      <c r="O34" s="339"/>
      <c r="P34" s="339"/>
      <c r="Q34" s="339"/>
      <c r="R34" s="339"/>
      <c r="S34" s="339"/>
      <c r="T34" s="340"/>
    </row>
    <row r="35" spans="1:20">
      <c r="A35" s="338"/>
      <c r="B35" s="339"/>
      <c r="C35" s="339"/>
      <c r="D35" s="339"/>
      <c r="E35" s="339"/>
      <c r="F35" s="339"/>
      <c r="G35" s="339"/>
      <c r="H35" s="339"/>
      <c r="I35" s="339"/>
      <c r="J35" s="339"/>
      <c r="K35" s="339"/>
      <c r="L35" s="339"/>
      <c r="M35" s="339"/>
      <c r="N35" s="339"/>
      <c r="O35" s="339"/>
      <c r="P35" s="339"/>
      <c r="Q35" s="339"/>
      <c r="R35" s="339"/>
      <c r="S35" s="339"/>
      <c r="T35" s="340"/>
    </row>
    <row r="36" spans="1:20">
      <c r="A36" s="338"/>
      <c r="B36" s="339"/>
      <c r="C36" s="339"/>
      <c r="D36" s="339"/>
      <c r="E36" s="339"/>
      <c r="F36" s="339"/>
      <c r="G36" s="339"/>
      <c r="H36" s="339"/>
      <c r="I36" s="339"/>
      <c r="J36" s="339"/>
      <c r="K36" s="339"/>
      <c r="L36" s="339"/>
      <c r="M36" s="339"/>
      <c r="N36" s="339"/>
      <c r="O36" s="339"/>
      <c r="P36" s="339"/>
      <c r="Q36" s="339"/>
      <c r="R36" s="339"/>
      <c r="S36" s="339"/>
      <c r="T36" s="340"/>
    </row>
    <row r="37" spans="1:20">
      <c r="A37" s="338"/>
      <c r="B37" s="339"/>
      <c r="C37" s="339"/>
      <c r="D37" s="339"/>
      <c r="E37" s="339"/>
      <c r="F37" s="339"/>
      <c r="G37" s="339"/>
      <c r="H37" s="339"/>
      <c r="I37" s="339"/>
      <c r="J37" s="339"/>
      <c r="K37" s="339"/>
      <c r="L37" s="339"/>
      <c r="M37" s="339"/>
      <c r="N37" s="339"/>
      <c r="O37" s="339"/>
      <c r="P37" s="339"/>
      <c r="Q37" s="339"/>
      <c r="R37" s="339"/>
      <c r="S37" s="339"/>
      <c r="T37" s="340"/>
    </row>
    <row r="38" spans="1:20">
      <c r="A38" s="338"/>
      <c r="B38" s="339"/>
      <c r="C38" s="339"/>
      <c r="D38" s="339"/>
      <c r="E38" s="339"/>
      <c r="F38" s="339"/>
      <c r="G38" s="339"/>
      <c r="H38" s="339"/>
      <c r="I38" s="339"/>
      <c r="J38" s="339"/>
      <c r="K38" s="339"/>
      <c r="L38" s="339"/>
      <c r="M38" s="339"/>
      <c r="N38" s="339"/>
      <c r="O38" s="339"/>
      <c r="P38" s="339"/>
      <c r="Q38" s="339"/>
      <c r="R38" s="339"/>
      <c r="S38" s="339"/>
      <c r="T38" s="340"/>
    </row>
    <row r="39" spans="1:20">
      <c r="A39" s="338"/>
      <c r="B39" s="339"/>
      <c r="C39" s="339"/>
      <c r="D39" s="339"/>
      <c r="E39" s="339"/>
      <c r="F39" s="339"/>
      <c r="G39" s="339"/>
      <c r="H39" s="339"/>
      <c r="I39" s="339"/>
      <c r="J39" s="339"/>
      <c r="K39" s="339"/>
      <c r="L39" s="339"/>
      <c r="M39" s="339"/>
      <c r="N39" s="339"/>
      <c r="O39" s="339"/>
      <c r="P39" s="339"/>
      <c r="Q39" s="339"/>
      <c r="R39" s="339"/>
      <c r="S39" s="339"/>
      <c r="T39" s="340"/>
    </row>
    <row r="40" spans="1:20">
      <c r="A40" s="338"/>
      <c r="B40" s="339"/>
      <c r="C40" s="339"/>
      <c r="D40" s="339"/>
      <c r="E40" s="339"/>
      <c r="F40" s="339"/>
      <c r="G40" s="339"/>
      <c r="H40" s="339"/>
      <c r="I40" s="339"/>
      <c r="J40" s="339"/>
      <c r="K40" s="339"/>
      <c r="L40" s="339"/>
      <c r="M40" s="339"/>
      <c r="N40" s="339"/>
      <c r="O40" s="339"/>
      <c r="P40" s="339"/>
      <c r="Q40" s="339"/>
      <c r="R40" s="339"/>
      <c r="S40" s="339"/>
      <c r="T40" s="340"/>
    </row>
    <row r="41" spans="1:20">
      <c r="A41" s="338"/>
      <c r="B41" s="339"/>
      <c r="C41" s="339"/>
      <c r="D41" s="339"/>
      <c r="E41" s="339"/>
      <c r="F41" s="339"/>
      <c r="G41" s="339"/>
      <c r="H41" s="339"/>
      <c r="I41" s="339"/>
      <c r="J41" s="339"/>
      <c r="K41" s="339"/>
      <c r="L41" s="339"/>
      <c r="M41" s="339"/>
      <c r="N41" s="339"/>
      <c r="O41" s="339"/>
      <c r="P41" s="339"/>
      <c r="Q41" s="339"/>
      <c r="R41" s="339"/>
      <c r="S41" s="339"/>
      <c r="T41" s="340"/>
    </row>
    <row r="42" spans="1:20">
      <c r="A42" s="338"/>
      <c r="B42" s="339"/>
      <c r="C42" s="339"/>
      <c r="D42" s="339"/>
      <c r="E42" s="339"/>
      <c r="F42" s="339"/>
      <c r="G42" s="339"/>
      <c r="H42" s="339"/>
      <c r="I42" s="339"/>
      <c r="J42" s="339"/>
      <c r="K42" s="339"/>
      <c r="L42" s="339"/>
      <c r="M42" s="339"/>
      <c r="N42" s="339"/>
      <c r="O42" s="339"/>
      <c r="P42" s="339"/>
      <c r="Q42" s="339"/>
      <c r="R42" s="339"/>
      <c r="S42" s="339"/>
      <c r="T42" s="340"/>
    </row>
    <row r="43" spans="1:20">
      <c r="E43" s="348"/>
    </row>
    <row r="44" spans="1:20">
      <c r="E44" s="334"/>
    </row>
  </sheetData>
  <mergeCells count="46">
    <mergeCell ref="J25:J27"/>
    <mergeCell ref="S25:S27"/>
    <mergeCell ref="T26:T27"/>
    <mergeCell ref="T17:T22"/>
    <mergeCell ref="S17:S22"/>
    <mergeCell ref="Q18:Q22"/>
    <mergeCell ref="R18:R22"/>
    <mergeCell ref="A17:A23"/>
    <mergeCell ref="B25:B27"/>
    <mergeCell ref="C25:C27"/>
    <mergeCell ref="D25:D27"/>
    <mergeCell ref="A25:A27"/>
    <mergeCell ref="B17:B23"/>
    <mergeCell ref="D17:D23"/>
    <mergeCell ref="C17:C23"/>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M14:M15"/>
    <mergeCell ref="N14:P14"/>
    <mergeCell ref="Q14:Q15"/>
    <mergeCell ref="R14:R15"/>
    <mergeCell ref="A14:A15"/>
    <mergeCell ref="D14:D15"/>
    <mergeCell ref="E14:E15"/>
    <mergeCell ref="F14:I14"/>
    <mergeCell ref="J14:J15"/>
    <mergeCell ref="B14:B15"/>
    <mergeCell ref="C14:C15"/>
  </mergeCells>
  <conditionalFormatting sqref="P16:P28">
    <cfRule type="containsText" dxfId="35" priority="1" stopIfTrue="1" operator="containsText" text="P">
      <formula>NOT(ISERROR(SEARCH("P",P16)))</formula>
    </cfRule>
    <cfRule type="containsText" dxfId="34" priority="2" stopIfTrue="1" operator="containsText" text="R">
      <formula>NOT(ISERROR(SEARCH("R",P16)))</formula>
    </cfRule>
    <cfRule type="containsText" dxfId="33" priority="3" operator="containsText" text="T">
      <formula>NOT(ISERROR(SEARCH("T",P16)))</formula>
    </cfRule>
  </conditionalFormatting>
  <conditionalFormatting sqref="P16:P28">
    <cfRule type="iconSet" priority="156">
      <iconSet iconSet="3Symbols2">
        <cfvo type="percent" val="0"/>
        <cfvo type="percent" val="0.74"/>
        <cfvo type="percent" val="0.85"/>
      </iconSet>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8"/>
  <sheetViews>
    <sheetView topLeftCell="G10" zoomScale="73" zoomScaleNormal="73" workbookViewId="0">
      <selection activeCell="H24" sqref="H24"/>
    </sheetView>
  </sheetViews>
  <sheetFormatPr baseColWidth="10" defaultColWidth="11.42578125" defaultRowHeight="13.5"/>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55.42578125" style="1" customWidth="1"/>
    <col min="11" max="11" width="16.7109375" style="1" bestFit="1" customWidth="1"/>
    <col min="12" max="12" width="20.8554687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3.85546875" style="1" customWidth="1"/>
    <col min="20" max="20" width="30.42578125"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24</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95"/>
      <c r="K5" s="95"/>
      <c r="L5" s="4"/>
      <c r="M5" s="4"/>
      <c r="N5" s="4"/>
      <c r="O5" s="4"/>
      <c r="P5" s="4"/>
      <c r="Q5" s="4"/>
      <c r="R5" s="4"/>
      <c r="S5" s="4"/>
      <c r="T5" s="4"/>
    </row>
    <row r="6" spans="1:20">
      <c r="A6" s="815" t="s">
        <v>10</v>
      </c>
      <c r="B6" s="815"/>
      <c r="C6" s="815"/>
      <c r="D6" s="815"/>
      <c r="E6" s="815"/>
      <c r="F6" s="864" t="s">
        <v>34</v>
      </c>
      <c r="G6" s="817"/>
      <c r="H6" s="817"/>
      <c r="I6" s="817"/>
      <c r="J6" s="817"/>
      <c r="K6" s="817"/>
      <c r="L6" s="817"/>
      <c r="M6" s="818"/>
      <c r="N6" s="4"/>
      <c r="O6" s="4"/>
      <c r="P6" s="4"/>
      <c r="Q6" s="4"/>
      <c r="R6" s="4"/>
      <c r="S6" s="4"/>
      <c r="T6" s="4"/>
    </row>
    <row r="7" spans="1:20">
      <c r="A7" s="815" t="s">
        <v>26</v>
      </c>
      <c r="B7" s="815"/>
      <c r="C7" s="815"/>
      <c r="D7" s="815"/>
      <c r="E7" s="815"/>
      <c r="F7" s="864">
        <v>2021</v>
      </c>
      <c r="G7" s="817"/>
      <c r="H7" s="817"/>
      <c r="I7" s="817"/>
      <c r="J7" s="817"/>
      <c r="K7" s="817"/>
      <c r="L7" s="817"/>
      <c r="M7" s="818"/>
      <c r="N7" s="4"/>
      <c r="O7" s="4"/>
      <c r="P7" s="4"/>
      <c r="Q7" s="4"/>
      <c r="R7" s="4"/>
      <c r="S7" s="4"/>
      <c r="T7" s="4"/>
    </row>
    <row r="8" spans="1:20">
      <c r="A8" s="815" t="s">
        <v>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9" t="s">
        <v>9</v>
      </c>
      <c r="B11" s="820"/>
      <c r="C11" s="820"/>
      <c r="D11" s="820"/>
      <c r="E11" s="820"/>
      <c r="F11" s="820"/>
      <c r="G11" s="820"/>
      <c r="H11" s="820"/>
      <c r="I11" s="820"/>
      <c r="J11" s="820"/>
      <c r="K11" s="820"/>
      <c r="L11" s="820"/>
      <c r="M11" s="820"/>
      <c r="N11" s="820"/>
      <c r="O11" s="820"/>
      <c r="P11" s="820"/>
      <c r="Q11" s="820"/>
      <c r="R11" s="820"/>
      <c r="S11" s="820"/>
      <c r="T11" s="821"/>
    </row>
    <row r="12" spans="1:20" ht="14.25" thickBot="1">
      <c r="A12" s="96"/>
      <c r="B12" s="97"/>
      <c r="C12" s="97"/>
      <c r="D12" s="97"/>
      <c r="E12" s="97"/>
      <c r="F12" s="97"/>
      <c r="G12" s="97"/>
      <c r="H12" s="97"/>
      <c r="I12" s="97"/>
      <c r="J12" s="97"/>
      <c r="K12" s="97"/>
      <c r="L12" s="97"/>
      <c r="M12" s="97"/>
      <c r="N12" s="97"/>
      <c r="O12" s="97"/>
      <c r="P12" s="97"/>
      <c r="Q12" s="97"/>
      <c r="R12" s="97"/>
      <c r="S12" s="97"/>
      <c r="T12" s="98"/>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26.25" customHeight="1" thickBot="1">
      <c r="A14" s="842" t="s">
        <v>28</v>
      </c>
      <c r="B14" s="809" t="s">
        <v>554</v>
      </c>
      <c r="C14" s="809" t="s">
        <v>555</v>
      </c>
      <c r="D14" s="842" t="s">
        <v>27</v>
      </c>
      <c r="E14" s="844" t="s">
        <v>20</v>
      </c>
      <c r="F14" s="846" t="s">
        <v>11</v>
      </c>
      <c r="G14" s="847"/>
      <c r="H14" s="847"/>
      <c r="I14" s="848"/>
      <c r="J14" s="838" t="s">
        <v>21</v>
      </c>
      <c r="K14" s="838" t="s">
        <v>22</v>
      </c>
      <c r="L14" s="838" t="s">
        <v>2</v>
      </c>
      <c r="M14" s="840" t="s">
        <v>23</v>
      </c>
      <c r="N14" s="829" t="s">
        <v>3</v>
      </c>
      <c r="O14" s="830"/>
      <c r="P14" s="831"/>
      <c r="Q14" s="832" t="s">
        <v>4</v>
      </c>
      <c r="R14" s="834" t="s">
        <v>5</v>
      </c>
      <c r="S14" s="11" t="s">
        <v>30</v>
      </c>
      <c r="T14" s="836" t="s">
        <v>0</v>
      </c>
    </row>
    <row r="15" spans="1:20" ht="23.25" customHeight="1" thickBot="1">
      <c r="A15" s="843"/>
      <c r="B15" s="810"/>
      <c r="C15" s="810"/>
      <c r="D15" s="843"/>
      <c r="E15" s="845"/>
      <c r="F15" s="100" t="s">
        <v>12</v>
      </c>
      <c r="G15" s="100" t="s">
        <v>13</v>
      </c>
      <c r="H15" s="100" t="s">
        <v>14</v>
      </c>
      <c r="I15" s="100" t="s">
        <v>15</v>
      </c>
      <c r="J15" s="839"/>
      <c r="K15" s="839"/>
      <c r="L15" s="839"/>
      <c r="M15" s="841"/>
      <c r="N15" s="67" t="s">
        <v>31</v>
      </c>
      <c r="O15" s="14" t="s">
        <v>29</v>
      </c>
      <c r="P15" s="15" t="s">
        <v>32</v>
      </c>
      <c r="Q15" s="833"/>
      <c r="R15" s="835"/>
      <c r="S15" s="16"/>
      <c r="T15" s="837"/>
    </row>
    <row r="16" spans="1:20" ht="14.25" thickBot="1">
      <c r="A16" s="2"/>
      <c r="B16" s="2"/>
      <c r="C16" s="2"/>
      <c r="D16" s="2"/>
      <c r="E16" s="2"/>
      <c r="F16" s="2"/>
      <c r="G16" s="2"/>
      <c r="H16" s="2"/>
      <c r="I16" s="2"/>
      <c r="J16" s="2"/>
      <c r="K16" s="2"/>
      <c r="L16" s="17"/>
      <c r="M16" s="2"/>
      <c r="N16" s="18"/>
      <c r="O16" s="18"/>
      <c r="P16" s="18"/>
      <c r="Q16" s="2"/>
      <c r="R16" s="2"/>
      <c r="S16" s="2"/>
      <c r="T16" s="2"/>
    </row>
    <row r="17" spans="1:20" ht="27">
      <c r="A17" s="1158">
        <v>1</v>
      </c>
      <c r="B17" s="1157" t="s">
        <v>585</v>
      </c>
      <c r="C17" s="814" t="s">
        <v>706</v>
      </c>
      <c r="D17" s="814" t="s">
        <v>35</v>
      </c>
      <c r="E17" s="416" t="s">
        <v>37</v>
      </c>
      <c r="F17" s="424">
        <v>80</v>
      </c>
      <c r="G17" s="424">
        <v>45</v>
      </c>
      <c r="H17" s="715">
        <v>50</v>
      </c>
      <c r="I17" s="390">
        <v>0.5</v>
      </c>
      <c r="J17" s="416" t="s">
        <v>54</v>
      </c>
      <c r="K17" s="1159">
        <v>5800000</v>
      </c>
      <c r="L17" s="1161">
        <v>719079.1</v>
      </c>
      <c r="M17" s="484">
        <v>100</v>
      </c>
      <c r="N17" s="426">
        <f>IF(M17&lt;1,M17-AVERAGE(F17:I17),M17-(SUM(F17:I17)))</f>
        <v>-75.5</v>
      </c>
      <c r="O17" s="427">
        <v>1</v>
      </c>
      <c r="P17" s="425" t="str">
        <f t="shared" ref="P17:P29" si="0">IF(O17&lt;=V$17,"T",IF(O17&lt;$Y$17,"R",IF(O17&gt;=$Y$17,"P")))</f>
        <v>P</v>
      </c>
      <c r="Q17" s="70"/>
      <c r="R17" s="416" t="s">
        <v>74</v>
      </c>
      <c r="S17" s="186" t="s">
        <v>66</v>
      </c>
      <c r="T17" s="157"/>
    </row>
    <row r="18" spans="1:20" ht="40.5">
      <c r="A18" s="893"/>
      <c r="B18" s="884"/>
      <c r="C18" s="811"/>
      <c r="D18" s="811"/>
      <c r="E18" s="413" t="s">
        <v>38</v>
      </c>
      <c r="F18" s="421">
        <v>500</v>
      </c>
      <c r="G18" s="421">
        <v>0</v>
      </c>
      <c r="H18" s="703">
        <v>0.56999999999999995</v>
      </c>
      <c r="I18" s="789">
        <v>250</v>
      </c>
      <c r="J18" s="413" t="s">
        <v>53</v>
      </c>
      <c r="K18" s="1160"/>
      <c r="L18" s="1162"/>
      <c r="M18" s="482">
        <v>500</v>
      </c>
      <c r="N18" s="422">
        <f>IF(M18&lt;1,M18-AVERAGE(F18:I18),M18-(SUM(F18:I18)))</f>
        <v>-250.56999999999994</v>
      </c>
      <c r="O18" s="423">
        <v>1</v>
      </c>
      <c r="P18" s="418" t="str">
        <f t="shared" si="0"/>
        <v>P</v>
      </c>
      <c r="Q18" s="185">
        <f>L17/K17</f>
        <v>0.12397915517241379</v>
      </c>
      <c r="R18" s="413" t="s">
        <v>65</v>
      </c>
      <c r="S18" s="414" t="s">
        <v>66</v>
      </c>
      <c r="T18" s="39"/>
    </row>
    <row r="19" spans="1:20" ht="94.5">
      <c r="A19" s="893"/>
      <c r="B19" s="884"/>
      <c r="C19" s="811"/>
      <c r="D19" s="811"/>
      <c r="E19" s="413" t="s">
        <v>39</v>
      </c>
      <c r="F19" s="419">
        <v>35</v>
      </c>
      <c r="G19" s="419">
        <v>1</v>
      </c>
      <c r="H19" s="702">
        <v>30</v>
      </c>
      <c r="I19" s="788">
        <v>25</v>
      </c>
      <c r="J19" s="413" t="s">
        <v>55</v>
      </c>
      <c r="K19" s="1160"/>
      <c r="L19" s="1163"/>
      <c r="M19" s="419">
        <v>30</v>
      </c>
      <c r="N19" s="422">
        <f t="shared" ref="N19:N30" si="1">IF(M19&lt;1,M19-AVERAGE(F19:I19),M19-(SUM(F19:I19)))</f>
        <v>-61</v>
      </c>
      <c r="O19" s="423">
        <v>1</v>
      </c>
      <c r="P19" s="418" t="str">
        <f t="shared" si="0"/>
        <v>P</v>
      </c>
      <c r="Q19" s="35"/>
      <c r="R19" s="413" t="s">
        <v>76</v>
      </c>
      <c r="S19" s="414" t="s">
        <v>67</v>
      </c>
      <c r="T19" s="39"/>
    </row>
    <row r="20" spans="1:20" ht="54">
      <c r="A20" s="812">
        <v>2</v>
      </c>
      <c r="B20" s="884"/>
      <c r="C20" s="811"/>
      <c r="D20" s="811" t="s">
        <v>36</v>
      </c>
      <c r="E20" s="413" t="s">
        <v>40</v>
      </c>
      <c r="F20" s="419">
        <v>1</v>
      </c>
      <c r="G20" s="419">
        <v>2</v>
      </c>
      <c r="H20" s="702">
        <v>1</v>
      </c>
      <c r="I20" s="788">
        <v>1</v>
      </c>
      <c r="J20" s="413" t="s">
        <v>56</v>
      </c>
      <c r="K20" s="1156">
        <v>5643300</v>
      </c>
      <c r="L20" s="1050">
        <v>0</v>
      </c>
      <c r="M20" s="419">
        <v>2</v>
      </c>
      <c r="N20" s="422">
        <f t="shared" si="1"/>
        <v>-3</v>
      </c>
      <c r="O20" s="423">
        <f t="shared" ref="O20:O26" si="2">IF(M20&lt;1,(AVERAGE(F20:I20)/M20),SUM(F20:I20)/M20)</f>
        <v>2.5</v>
      </c>
      <c r="P20" s="418" t="str">
        <f t="shared" si="0"/>
        <v>P</v>
      </c>
      <c r="Q20" s="35"/>
      <c r="R20" s="413" t="s">
        <v>75</v>
      </c>
      <c r="S20" s="414" t="s">
        <v>68</v>
      </c>
      <c r="T20" s="39"/>
    </row>
    <row r="21" spans="1:20" ht="67.5">
      <c r="A21" s="812"/>
      <c r="B21" s="884"/>
      <c r="C21" s="811"/>
      <c r="D21" s="811"/>
      <c r="E21" s="413" t="s">
        <v>41</v>
      </c>
      <c r="F21" s="419">
        <v>0</v>
      </c>
      <c r="G21" s="419">
        <v>10</v>
      </c>
      <c r="H21" s="702">
        <v>2</v>
      </c>
      <c r="I21" s="788">
        <v>80</v>
      </c>
      <c r="J21" s="413" t="s">
        <v>57</v>
      </c>
      <c r="K21" s="1156"/>
      <c r="L21" s="1050"/>
      <c r="M21" s="419">
        <v>4</v>
      </c>
      <c r="N21" s="422">
        <f t="shared" si="1"/>
        <v>-88</v>
      </c>
      <c r="O21" s="423">
        <f t="shared" si="2"/>
        <v>23</v>
      </c>
      <c r="P21" s="418" t="str">
        <f t="shared" si="0"/>
        <v>P</v>
      </c>
      <c r="Q21" s="35"/>
      <c r="R21" s="413"/>
      <c r="S21" s="414" t="s">
        <v>78</v>
      </c>
      <c r="T21" s="39"/>
    </row>
    <row r="22" spans="1:20" ht="81">
      <c r="A22" s="812"/>
      <c r="B22" s="884"/>
      <c r="C22" s="811"/>
      <c r="D22" s="811"/>
      <c r="E22" s="413" t="s">
        <v>42</v>
      </c>
      <c r="F22" s="419">
        <v>12</v>
      </c>
      <c r="G22" s="419">
        <v>14</v>
      </c>
      <c r="H22" s="702">
        <v>15</v>
      </c>
      <c r="I22" s="788">
        <v>12</v>
      </c>
      <c r="J22" s="413" t="s">
        <v>58</v>
      </c>
      <c r="K22" s="1156"/>
      <c r="L22" s="1050"/>
      <c r="M22" s="419">
        <v>12</v>
      </c>
      <c r="N22" s="422">
        <f t="shared" si="1"/>
        <v>-41</v>
      </c>
      <c r="O22" s="423">
        <f t="shared" si="2"/>
        <v>4.416666666666667</v>
      </c>
      <c r="P22" s="418" t="str">
        <f t="shared" si="0"/>
        <v>P</v>
      </c>
      <c r="Q22" s="35"/>
      <c r="R22" s="413" t="s">
        <v>74</v>
      </c>
      <c r="S22" s="414" t="s">
        <v>79</v>
      </c>
      <c r="T22" s="39"/>
    </row>
    <row r="23" spans="1:20" ht="81">
      <c r="A23" s="812"/>
      <c r="B23" s="884"/>
      <c r="C23" s="811"/>
      <c r="D23" s="811"/>
      <c r="E23" s="413" t="s">
        <v>43</v>
      </c>
      <c r="F23" s="419">
        <v>12</v>
      </c>
      <c r="G23" s="419">
        <v>5</v>
      </c>
      <c r="H23" s="702">
        <v>15</v>
      </c>
      <c r="I23" s="788">
        <v>8</v>
      </c>
      <c r="J23" s="413" t="s">
        <v>59</v>
      </c>
      <c r="K23" s="1156"/>
      <c r="L23" s="1050"/>
      <c r="M23" s="419">
        <v>12</v>
      </c>
      <c r="N23" s="422">
        <f t="shared" si="1"/>
        <v>-28</v>
      </c>
      <c r="O23" s="423">
        <v>1</v>
      </c>
      <c r="P23" s="418" t="str">
        <f t="shared" si="0"/>
        <v>P</v>
      </c>
      <c r="Q23" s="35"/>
      <c r="R23" s="413" t="s">
        <v>74</v>
      </c>
      <c r="S23" s="414" t="s">
        <v>80</v>
      </c>
      <c r="T23" s="39"/>
    </row>
    <row r="24" spans="1:20" ht="67.5">
      <c r="A24" s="812">
        <v>3</v>
      </c>
      <c r="B24" s="811" t="s">
        <v>560</v>
      </c>
      <c r="C24" s="811" t="s">
        <v>693</v>
      </c>
      <c r="D24" s="811" t="s">
        <v>49</v>
      </c>
      <c r="E24" s="429" t="s">
        <v>44</v>
      </c>
      <c r="F24" s="419">
        <v>4</v>
      </c>
      <c r="G24" s="419">
        <v>5</v>
      </c>
      <c r="H24" s="702">
        <v>3</v>
      </c>
      <c r="I24" s="788">
        <v>2</v>
      </c>
      <c r="J24" s="413" t="s">
        <v>61</v>
      </c>
      <c r="K24" s="1153">
        <v>5200000</v>
      </c>
      <c r="L24" s="1050">
        <v>33150</v>
      </c>
      <c r="M24" s="419">
        <v>3</v>
      </c>
      <c r="N24" s="422">
        <f t="shared" si="1"/>
        <v>-11</v>
      </c>
      <c r="O24" s="423">
        <f t="shared" si="2"/>
        <v>4.666666666666667</v>
      </c>
      <c r="P24" s="418" t="str">
        <f t="shared" si="0"/>
        <v>P</v>
      </c>
      <c r="Q24" s="1017">
        <f>L24/K24</f>
        <v>6.3749999999999996E-3</v>
      </c>
      <c r="R24" s="413" t="s">
        <v>74</v>
      </c>
      <c r="S24" s="414" t="s">
        <v>69</v>
      </c>
      <c r="T24" s="39"/>
    </row>
    <row r="25" spans="1:20" ht="54">
      <c r="A25" s="812"/>
      <c r="B25" s="811"/>
      <c r="C25" s="811"/>
      <c r="D25" s="811"/>
      <c r="E25" s="413" t="s">
        <v>45</v>
      </c>
      <c r="F25" s="419">
        <v>3</v>
      </c>
      <c r="G25" s="419">
        <v>8</v>
      </c>
      <c r="H25" s="702">
        <v>5</v>
      </c>
      <c r="I25" s="788">
        <v>4</v>
      </c>
      <c r="J25" s="413" t="s">
        <v>60</v>
      </c>
      <c r="K25" s="1153"/>
      <c r="L25" s="1050"/>
      <c r="M25" s="419">
        <v>10</v>
      </c>
      <c r="N25" s="422">
        <f t="shared" si="1"/>
        <v>-10</v>
      </c>
      <c r="O25" s="423">
        <f t="shared" si="2"/>
        <v>2</v>
      </c>
      <c r="P25" s="418" t="str">
        <f t="shared" si="0"/>
        <v>P</v>
      </c>
      <c r="Q25" s="1017"/>
      <c r="R25" s="413" t="s">
        <v>74</v>
      </c>
      <c r="S25" s="414" t="s">
        <v>70</v>
      </c>
      <c r="T25" s="39"/>
    </row>
    <row r="26" spans="1:20" ht="105" customHeight="1">
      <c r="A26" s="812"/>
      <c r="B26" s="811"/>
      <c r="C26" s="811"/>
      <c r="D26" s="811"/>
      <c r="E26" s="413" t="s">
        <v>46</v>
      </c>
      <c r="F26" s="419">
        <v>12</v>
      </c>
      <c r="G26" s="419">
        <v>8</v>
      </c>
      <c r="H26" s="702">
        <v>15</v>
      </c>
      <c r="I26" s="788">
        <v>10</v>
      </c>
      <c r="J26" s="413" t="s">
        <v>586</v>
      </c>
      <c r="K26" s="1153"/>
      <c r="L26" s="1050"/>
      <c r="M26" s="419">
        <v>12</v>
      </c>
      <c r="N26" s="422">
        <f t="shared" si="1"/>
        <v>-33</v>
      </c>
      <c r="O26" s="423">
        <f t="shared" si="2"/>
        <v>3.75</v>
      </c>
      <c r="P26" s="418" t="str">
        <f t="shared" si="0"/>
        <v>P</v>
      </c>
      <c r="Q26" s="1017"/>
      <c r="R26" s="413" t="s">
        <v>74</v>
      </c>
      <c r="S26" s="414" t="s">
        <v>71</v>
      </c>
      <c r="T26" s="39"/>
    </row>
    <row r="27" spans="1:20" ht="26.25" customHeight="1">
      <c r="A27" s="812"/>
      <c r="B27" s="811"/>
      <c r="C27" s="811"/>
      <c r="D27" s="811"/>
      <c r="E27" s="413" t="s">
        <v>47</v>
      </c>
      <c r="F27" s="419">
        <v>4</v>
      </c>
      <c r="G27" s="419"/>
      <c r="H27" s="702">
        <v>2</v>
      </c>
      <c r="I27" s="788">
        <v>2</v>
      </c>
      <c r="J27" s="413" t="s">
        <v>62</v>
      </c>
      <c r="K27" s="1153"/>
      <c r="L27" s="1050"/>
      <c r="M27" s="419">
        <v>3</v>
      </c>
      <c r="N27" s="422">
        <f>F27-M27</f>
        <v>1</v>
      </c>
      <c r="O27" s="423">
        <v>1</v>
      </c>
      <c r="P27" s="418" t="str">
        <f t="shared" si="0"/>
        <v>P</v>
      </c>
      <c r="Q27" s="1017"/>
      <c r="R27" s="413" t="s">
        <v>74</v>
      </c>
      <c r="S27" s="414" t="s">
        <v>72</v>
      </c>
      <c r="T27" s="39"/>
    </row>
    <row r="28" spans="1:20" ht="27">
      <c r="A28" s="812"/>
      <c r="B28" s="811"/>
      <c r="C28" s="811"/>
      <c r="D28" s="811"/>
      <c r="E28" s="413" t="s">
        <v>48</v>
      </c>
      <c r="F28" s="419">
        <v>4</v>
      </c>
      <c r="G28" s="419"/>
      <c r="H28" s="702">
        <v>2</v>
      </c>
      <c r="I28" s="788">
        <v>2</v>
      </c>
      <c r="J28" s="413" t="s">
        <v>62</v>
      </c>
      <c r="K28" s="1153"/>
      <c r="L28" s="1050"/>
      <c r="M28" s="419">
        <v>3</v>
      </c>
      <c r="N28" s="422">
        <f>F28-M28</f>
        <v>1</v>
      </c>
      <c r="O28" s="423">
        <v>1</v>
      </c>
      <c r="P28" s="483" t="str">
        <f t="shared" si="0"/>
        <v>P</v>
      </c>
      <c r="Q28" s="1017"/>
      <c r="R28" s="413" t="s">
        <v>74</v>
      </c>
      <c r="S28" s="430" t="s">
        <v>73</v>
      </c>
      <c r="T28" s="39"/>
    </row>
    <row r="29" spans="1:20" ht="94.5">
      <c r="A29" s="812">
        <v>4</v>
      </c>
      <c r="B29" s="811"/>
      <c r="C29" s="811"/>
      <c r="D29" s="1154" t="s">
        <v>50</v>
      </c>
      <c r="E29" s="413" t="s">
        <v>51</v>
      </c>
      <c r="F29" s="419">
        <v>2</v>
      </c>
      <c r="G29" s="419">
        <v>2</v>
      </c>
      <c r="H29" s="702">
        <v>2</v>
      </c>
      <c r="I29" s="788">
        <v>1</v>
      </c>
      <c r="J29" s="413" t="s">
        <v>63</v>
      </c>
      <c r="K29" s="82">
        <v>10065727</v>
      </c>
      <c r="L29" s="1152">
        <v>0</v>
      </c>
      <c r="M29" s="419">
        <v>4</v>
      </c>
      <c r="N29" s="422">
        <f t="shared" si="1"/>
        <v>-3</v>
      </c>
      <c r="O29" s="423">
        <v>1</v>
      </c>
      <c r="P29" s="483" t="str">
        <f t="shared" si="0"/>
        <v>P</v>
      </c>
      <c r="Q29" s="35"/>
      <c r="R29" s="413" t="s">
        <v>77</v>
      </c>
      <c r="S29" s="414" t="s">
        <v>81</v>
      </c>
      <c r="T29" s="39"/>
    </row>
    <row r="30" spans="1:20" ht="81">
      <c r="A30" s="812"/>
      <c r="B30" s="811"/>
      <c r="C30" s="811"/>
      <c r="D30" s="1154"/>
      <c r="E30" s="413" t="s">
        <v>52</v>
      </c>
      <c r="F30" s="419">
        <v>2</v>
      </c>
      <c r="G30" s="419"/>
      <c r="H30" s="702">
        <v>1</v>
      </c>
      <c r="I30" s="788">
        <v>1</v>
      </c>
      <c r="J30" s="428" t="s">
        <v>64</v>
      </c>
      <c r="K30" s="82">
        <v>0</v>
      </c>
      <c r="L30" s="1152"/>
      <c r="M30" s="419">
        <v>2</v>
      </c>
      <c r="N30" s="422">
        <f t="shared" si="1"/>
        <v>-2</v>
      </c>
      <c r="O30" s="423">
        <v>1</v>
      </c>
      <c r="P30" s="483" t="str">
        <f>IF(O29&lt;=V$17,"T",IF(O29&lt;$Y$17,"R",IF(O29&gt;=$Y$17,"P")))</f>
        <v>P</v>
      </c>
      <c r="Q30" s="35"/>
      <c r="R30" s="413" t="s">
        <v>77</v>
      </c>
      <c r="S30" s="430" t="s">
        <v>82</v>
      </c>
      <c r="T30" s="39"/>
    </row>
    <row r="31" spans="1:20" ht="23.25" customHeight="1">
      <c r="A31" s="812"/>
      <c r="B31" s="811"/>
      <c r="C31" s="811"/>
      <c r="D31" s="1154"/>
      <c r="E31" s="35" t="s">
        <v>752</v>
      </c>
      <c r="F31" s="419">
        <v>0</v>
      </c>
      <c r="G31" s="419">
        <v>1</v>
      </c>
      <c r="H31" s="702">
        <v>1</v>
      </c>
      <c r="I31" s="788">
        <v>25</v>
      </c>
      <c r="J31" s="428" t="s">
        <v>754</v>
      </c>
      <c r="K31" s="184">
        <v>0</v>
      </c>
      <c r="L31" s="184"/>
      <c r="M31" s="482">
        <v>1</v>
      </c>
      <c r="N31" s="462">
        <v>0</v>
      </c>
      <c r="O31" s="423">
        <v>1</v>
      </c>
      <c r="P31" s="483" t="str">
        <f>IF(O30&lt;=V$17,"T",IF(O30&lt;$Y$17,"R",IF(O30&gt;=$Y$17,"P")))</f>
        <v>P</v>
      </c>
      <c r="Q31" s="35"/>
      <c r="R31" s="35"/>
      <c r="S31" s="35"/>
      <c r="T31" s="39"/>
    </row>
    <row r="32" spans="1:20" ht="21" customHeight="1">
      <c r="A32" s="812"/>
      <c r="B32" s="811"/>
      <c r="C32" s="811"/>
      <c r="D32" s="1154"/>
      <c r="E32" s="83" t="s">
        <v>753</v>
      </c>
      <c r="F32" s="467">
        <v>0</v>
      </c>
      <c r="G32" s="467">
        <v>4</v>
      </c>
      <c r="H32" s="467">
        <v>2</v>
      </c>
      <c r="I32" s="467">
        <v>1</v>
      </c>
      <c r="J32" s="26" t="s">
        <v>754</v>
      </c>
      <c r="K32" s="93">
        <v>0</v>
      </c>
      <c r="L32" s="454"/>
      <c r="M32" s="467">
        <v>4</v>
      </c>
      <c r="N32" s="422">
        <v>0</v>
      </c>
      <c r="O32" s="462">
        <v>100</v>
      </c>
      <c r="P32" s="483" t="str">
        <f>IF(O31&lt;=V$17,"T",IF(O31&lt;$Y$17,"R",IF(O31&gt;=$Y$17,"P")))</f>
        <v>P</v>
      </c>
      <c r="Q32" s="83"/>
      <c r="R32" s="83"/>
      <c r="S32" s="83"/>
      <c r="T32" s="89"/>
    </row>
    <row r="33" spans="1:20" ht="27.75" thickBot="1">
      <c r="A33" s="910"/>
      <c r="B33" s="883"/>
      <c r="C33" s="883"/>
      <c r="D33" s="1155"/>
      <c r="E33" s="438" t="s">
        <v>755</v>
      </c>
      <c r="F33" s="487">
        <v>0</v>
      </c>
      <c r="G33" s="487">
        <v>4</v>
      </c>
      <c r="H33" s="487">
        <v>2</v>
      </c>
      <c r="I33" s="487">
        <v>25</v>
      </c>
      <c r="J33" s="52" t="s">
        <v>754</v>
      </c>
      <c r="K33" s="488">
        <v>0</v>
      </c>
      <c r="L33" s="488"/>
      <c r="M33" s="487">
        <v>4</v>
      </c>
      <c r="N33" s="487">
        <v>0</v>
      </c>
      <c r="O33" s="487">
        <v>100</v>
      </c>
      <c r="P33" s="485" t="str">
        <f>IF(O30&lt;=V$17,"T",IF(O30&lt;$Y$17,"R",IF(O30&gt;=$Y$17,"P")))</f>
        <v>P</v>
      </c>
      <c r="Q33" s="52"/>
      <c r="R33" s="52"/>
      <c r="S33" s="52"/>
      <c r="T33" s="486"/>
    </row>
    <row r="34" spans="1:20">
      <c r="A34" s="54" t="s">
        <v>25</v>
      </c>
      <c r="B34" s="54"/>
      <c r="C34" s="54"/>
      <c r="D34" s="54"/>
      <c r="E34" s="2"/>
      <c r="F34" s="60"/>
      <c r="G34" s="60"/>
      <c r="H34" s="2"/>
      <c r="I34" s="2"/>
      <c r="J34" s="60"/>
      <c r="K34" s="2"/>
      <c r="L34" s="60"/>
      <c r="M34" s="2"/>
      <c r="N34" s="2"/>
      <c r="O34" s="2"/>
      <c r="P34" s="410"/>
      <c r="Q34" s="60"/>
      <c r="R34" s="2"/>
      <c r="S34" s="2"/>
      <c r="T34" s="2"/>
    </row>
    <row r="35" spans="1:20">
      <c r="A35" s="2"/>
      <c r="B35" s="2"/>
      <c r="C35" s="2"/>
      <c r="D35" s="2"/>
      <c r="E35" s="410"/>
      <c r="F35" s="2"/>
      <c r="G35" s="2"/>
      <c r="H35" s="2"/>
      <c r="I35" s="2"/>
      <c r="J35" s="2"/>
      <c r="K35" s="2"/>
      <c r="L35" s="2"/>
      <c r="M35" s="2"/>
      <c r="N35" s="2"/>
      <c r="O35" s="2"/>
      <c r="P35" s="2"/>
      <c r="Q35" s="2"/>
      <c r="R35" s="2"/>
      <c r="S35" s="2"/>
      <c r="T35" s="2"/>
    </row>
    <row r="36" spans="1:20">
      <c r="A36" s="324"/>
      <c r="B36" s="325"/>
      <c r="C36" s="325"/>
      <c r="D36" s="325"/>
      <c r="E36" s="410"/>
      <c r="F36" s="325"/>
      <c r="G36" s="325"/>
      <c r="H36" s="325"/>
      <c r="I36" s="325"/>
      <c r="J36" s="325"/>
      <c r="K36" s="325"/>
      <c r="L36" s="325"/>
      <c r="M36" s="325"/>
      <c r="N36" s="325"/>
      <c r="O36" s="325"/>
      <c r="P36" s="325"/>
      <c r="Q36" s="325"/>
      <c r="R36" s="325"/>
      <c r="S36" s="325"/>
      <c r="T36" s="326"/>
    </row>
    <row r="37" spans="1:20">
      <c r="A37" s="324"/>
      <c r="B37" s="325"/>
      <c r="C37" s="325"/>
      <c r="D37" s="325"/>
      <c r="E37" s="325"/>
      <c r="F37" s="325"/>
      <c r="G37" s="325"/>
      <c r="H37" s="325"/>
      <c r="I37" s="325"/>
      <c r="J37" s="325"/>
      <c r="K37" s="325"/>
      <c r="L37" s="325"/>
      <c r="M37" s="325"/>
      <c r="N37" s="325"/>
      <c r="O37" s="325"/>
      <c r="P37" s="325"/>
      <c r="Q37" s="325"/>
      <c r="R37" s="325"/>
      <c r="S37" s="325"/>
      <c r="T37" s="326"/>
    </row>
    <row r="38" spans="1:20">
      <c r="A38" s="324"/>
      <c r="B38" s="325"/>
      <c r="C38" s="325"/>
      <c r="D38" s="325"/>
      <c r="E38" s="325"/>
      <c r="F38" s="325"/>
      <c r="G38" s="325"/>
      <c r="H38" s="325"/>
      <c r="I38" s="325"/>
      <c r="J38" s="325"/>
      <c r="K38" s="325"/>
      <c r="L38" s="325"/>
      <c r="M38" s="325"/>
      <c r="N38" s="325"/>
      <c r="O38" s="325"/>
      <c r="P38" s="325"/>
      <c r="Q38" s="325"/>
      <c r="R38" s="325"/>
      <c r="S38" s="325"/>
      <c r="T38" s="326"/>
    </row>
    <row r="39" spans="1:20">
      <c r="A39" s="324"/>
      <c r="B39" s="325"/>
      <c r="C39" s="325"/>
      <c r="D39" s="325"/>
      <c r="E39" s="325"/>
      <c r="F39" s="325"/>
      <c r="G39" s="325"/>
      <c r="H39" s="325"/>
      <c r="I39" s="325"/>
      <c r="J39" s="325"/>
      <c r="K39" s="325"/>
      <c r="L39" s="325"/>
      <c r="M39" s="325"/>
      <c r="N39" s="325"/>
      <c r="O39" s="325"/>
      <c r="P39" s="325"/>
      <c r="Q39" s="325"/>
      <c r="R39" s="325"/>
      <c r="S39" s="325"/>
      <c r="T39" s="326"/>
    </row>
    <row r="40" spans="1:20">
      <c r="A40" s="324"/>
      <c r="B40" s="325"/>
      <c r="C40" s="325"/>
      <c r="D40" s="325"/>
      <c r="E40" s="325"/>
      <c r="F40" s="325"/>
      <c r="G40" s="325"/>
      <c r="H40" s="325"/>
      <c r="I40" s="325"/>
      <c r="J40" s="325"/>
      <c r="K40" s="325"/>
      <c r="L40" s="325"/>
      <c r="M40" s="325"/>
      <c r="N40" s="325"/>
      <c r="O40" s="325"/>
      <c r="P40" s="325"/>
      <c r="Q40" s="325"/>
      <c r="R40" s="325"/>
      <c r="S40" s="325"/>
      <c r="T40" s="326"/>
    </row>
    <row r="41" spans="1:20">
      <c r="A41" s="324"/>
      <c r="B41" s="325"/>
      <c r="C41" s="325"/>
      <c r="D41" s="325"/>
      <c r="E41" s="325"/>
      <c r="F41" s="325"/>
      <c r="G41" s="325"/>
      <c r="H41" s="325"/>
      <c r="I41" s="325"/>
      <c r="J41" s="325"/>
      <c r="K41" s="325"/>
      <c r="L41" s="325"/>
      <c r="M41" s="325"/>
      <c r="N41" s="325"/>
      <c r="O41" s="325"/>
      <c r="P41" s="325"/>
      <c r="Q41" s="325"/>
      <c r="R41" s="325"/>
      <c r="S41" s="325"/>
      <c r="T41" s="326"/>
    </row>
    <row r="42" spans="1:20">
      <c r="A42" s="324"/>
      <c r="B42" s="325"/>
      <c r="C42" s="325"/>
      <c r="D42" s="325"/>
      <c r="E42" s="325"/>
      <c r="F42" s="325"/>
      <c r="G42" s="325"/>
      <c r="H42" s="325"/>
      <c r="I42" s="325"/>
      <c r="J42" s="325"/>
      <c r="K42" s="325"/>
      <c r="L42" s="325"/>
      <c r="M42" s="325"/>
      <c r="N42" s="325"/>
      <c r="O42" s="325"/>
      <c r="P42" s="325"/>
      <c r="Q42" s="325"/>
      <c r="R42" s="325"/>
      <c r="S42" s="325"/>
      <c r="T42" s="326"/>
    </row>
    <row r="43" spans="1:20">
      <c r="A43" s="324"/>
      <c r="B43" s="325"/>
      <c r="C43" s="325"/>
      <c r="D43" s="325"/>
      <c r="E43" s="325"/>
      <c r="F43" s="325"/>
      <c r="G43" s="325"/>
      <c r="H43" s="325"/>
      <c r="I43" s="325"/>
      <c r="J43" s="325"/>
      <c r="K43" s="325"/>
      <c r="L43" s="325"/>
      <c r="M43" s="325"/>
      <c r="N43" s="325"/>
      <c r="O43" s="325"/>
      <c r="P43" s="325"/>
      <c r="Q43" s="325"/>
      <c r="R43" s="325"/>
      <c r="S43" s="325"/>
      <c r="T43" s="326"/>
    </row>
    <row r="44" spans="1:20">
      <c r="A44" s="324"/>
      <c r="B44" s="325"/>
      <c r="C44" s="325"/>
      <c r="D44" s="325"/>
      <c r="E44" s="325"/>
      <c r="F44" s="325"/>
      <c r="G44" s="325"/>
      <c r="H44" s="325"/>
      <c r="I44" s="325"/>
      <c r="J44" s="325"/>
      <c r="K44" s="325"/>
      <c r="L44" s="325"/>
      <c r="M44" s="325"/>
      <c r="N44" s="325"/>
      <c r="O44" s="325"/>
      <c r="P44" s="325"/>
      <c r="Q44" s="325"/>
      <c r="R44" s="325"/>
      <c r="S44" s="325"/>
      <c r="T44" s="326"/>
    </row>
    <row r="45" spans="1:20">
      <c r="A45" s="324"/>
      <c r="B45" s="325"/>
      <c r="C45" s="325"/>
      <c r="D45" s="325"/>
      <c r="E45" s="325"/>
      <c r="F45" s="325"/>
      <c r="G45" s="325"/>
      <c r="H45" s="325"/>
      <c r="I45" s="325"/>
      <c r="J45" s="325"/>
      <c r="K45" s="325"/>
      <c r="L45" s="325"/>
      <c r="M45" s="325"/>
      <c r="N45" s="325"/>
      <c r="O45" s="325"/>
      <c r="P45" s="325"/>
      <c r="Q45" s="325"/>
      <c r="R45" s="325"/>
      <c r="S45" s="325"/>
      <c r="T45" s="326"/>
    </row>
    <row r="46" spans="1:20">
      <c r="A46" s="324"/>
      <c r="B46" s="325"/>
      <c r="C46" s="325"/>
      <c r="D46" s="325"/>
      <c r="E46" s="325"/>
      <c r="F46" s="325"/>
      <c r="G46" s="325"/>
      <c r="H46" s="325"/>
      <c r="I46" s="325"/>
      <c r="J46" s="325"/>
      <c r="K46" s="325"/>
      <c r="L46" s="325"/>
      <c r="M46" s="325"/>
      <c r="N46" s="325"/>
      <c r="O46" s="325"/>
      <c r="P46" s="325"/>
      <c r="Q46" s="325"/>
      <c r="R46" s="325"/>
      <c r="S46" s="325"/>
      <c r="T46" s="326"/>
    </row>
    <row r="47" spans="1:20">
      <c r="E47" s="348"/>
    </row>
    <row r="48" spans="1:20">
      <c r="E48" s="334"/>
    </row>
  </sheetData>
  <mergeCells count="51">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A17:A19"/>
    <mergeCell ref="D17:D19"/>
    <mergeCell ref="K17:K19"/>
    <mergeCell ref="B14:B15"/>
    <mergeCell ref="C14:C15"/>
    <mergeCell ref="L17:L19"/>
    <mergeCell ref="A20:A23"/>
    <mergeCell ref="D20:D23"/>
    <mergeCell ref="K20:K23"/>
    <mergeCell ref="M14:M15"/>
    <mergeCell ref="N14:P14"/>
    <mergeCell ref="C17:C23"/>
    <mergeCell ref="B17:B23"/>
    <mergeCell ref="L20:L23"/>
    <mergeCell ref="Q14:Q15"/>
    <mergeCell ref="R14:R15"/>
    <mergeCell ref="A14:A15"/>
    <mergeCell ref="D14:D15"/>
    <mergeCell ref="E14:E15"/>
    <mergeCell ref="F14:I14"/>
    <mergeCell ref="J14:J15"/>
    <mergeCell ref="L24:L28"/>
    <mergeCell ref="L29:L30"/>
    <mergeCell ref="Q24:Q28"/>
    <mergeCell ref="A24:A28"/>
    <mergeCell ref="D24:D28"/>
    <mergeCell ref="K24:K28"/>
    <mergeCell ref="A29:A33"/>
    <mergeCell ref="B24:B33"/>
    <mergeCell ref="C24:C33"/>
    <mergeCell ref="D29:D33"/>
  </mergeCells>
  <conditionalFormatting sqref="P17:P33">
    <cfRule type="containsText" dxfId="32" priority="2" stopIfTrue="1" operator="containsText" text="P">
      <formula>NOT(ISERROR(SEARCH("P",P17)))</formula>
    </cfRule>
    <cfRule type="containsText" dxfId="31" priority="3" stopIfTrue="1" operator="containsText" text="R">
      <formula>NOT(ISERROR(SEARCH("R",P17)))</formula>
    </cfRule>
    <cfRule type="containsText" dxfId="30" priority="4" operator="containsText" text="T">
      <formula>NOT(ISERROR(SEARCH("T",P17)))</formula>
    </cfRule>
  </conditionalFormatting>
  <conditionalFormatting sqref="P17:P33">
    <cfRule type="iconSet" priority="15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3"/>
  <sheetViews>
    <sheetView topLeftCell="C10" zoomScale="80" zoomScaleNormal="80" workbookViewId="0">
      <selection activeCell="H26" sqref="H26"/>
    </sheetView>
  </sheetViews>
  <sheetFormatPr baseColWidth="10" defaultColWidth="11.42578125" defaultRowHeight="13.5"/>
  <cols>
    <col min="1" max="1" width="11.42578125" style="1"/>
    <col min="2" max="2" width="24.42578125" style="1" customWidth="1"/>
    <col min="3" max="3" width="28.5703125" style="1" customWidth="1"/>
    <col min="4" max="4" width="33.140625" style="1" customWidth="1"/>
    <col min="5" max="5" width="43.28515625" style="1" customWidth="1"/>
    <col min="6" max="6" width="7" style="1" customWidth="1"/>
    <col min="7" max="7" width="6" style="1" customWidth="1"/>
    <col min="8" max="8" width="7" style="1" customWidth="1"/>
    <col min="9" max="9" width="11.28515625" style="1" customWidth="1"/>
    <col min="10" max="10" width="40.28515625" style="1" customWidth="1"/>
    <col min="11" max="11" width="17.85546875" style="1" customWidth="1"/>
    <col min="12" max="12" width="21.140625" style="1" customWidth="1"/>
    <col min="13" max="13" width="9.28515625" style="1" customWidth="1"/>
    <col min="14" max="14" width="13.85546875" style="1" customWidth="1"/>
    <col min="15" max="15" width="9.5703125" style="1" customWidth="1"/>
    <col min="16" max="16" width="10" style="1" customWidth="1"/>
    <col min="17" max="17" width="28.5703125" style="1" customWidth="1"/>
    <col min="18" max="18" width="29.28515625" style="1" customWidth="1"/>
    <col min="19" max="19" width="58.85546875" style="1" customWidth="1"/>
    <col min="20" max="20" width="36" style="1" customWidth="1"/>
    <col min="21" max="16384" width="11.42578125" style="1"/>
  </cols>
  <sheetData>
    <row r="1" spans="1:20" ht="14.25" thickBot="1"/>
    <row r="2" spans="1:20" ht="14.25" thickBot="1">
      <c r="A2" s="865"/>
      <c r="B2" s="866"/>
      <c r="C2" s="866"/>
      <c r="D2" s="866"/>
      <c r="E2" s="867"/>
      <c r="F2" s="874" t="s">
        <v>18</v>
      </c>
      <c r="G2" s="875"/>
      <c r="H2" s="875"/>
      <c r="I2" s="875"/>
      <c r="J2" s="875"/>
      <c r="K2" s="875"/>
      <c r="L2" s="875"/>
      <c r="M2" s="876"/>
      <c r="N2" s="849" t="s">
        <v>19</v>
      </c>
      <c r="O2" s="850"/>
      <c r="P2" s="850"/>
      <c r="Q2" s="850"/>
      <c r="R2" s="850"/>
      <c r="S2" s="850"/>
      <c r="T2" s="851"/>
    </row>
    <row r="3" spans="1:20" ht="14.25" thickBot="1">
      <c r="A3" s="868"/>
      <c r="B3" s="869"/>
      <c r="C3" s="869"/>
      <c r="D3" s="869"/>
      <c r="E3" s="870"/>
      <c r="F3" s="852" t="s">
        <v>17</v>
      </c>
      <c r="G3" s="853"/>
      <c r="H3" s="853"/>
      <c r="I3" s="853"/>
      <c r="J3" s="853"/>
      <c r="K3" s="853"/>
      <c r="L3" s="853"/>
      <c r="M3" s="854"/>
      <c r="N3" s="858" t="s">
        <v>24</v>
      </c>
      <c r="O3" s="859"/>
      <c r="P3" s="859"/>
      <c r="Q3" s="859"/>
      <c r="R3" s="859"/>
      <c r="S3" s="859"/>
      <c r="T3" s="860"/>
    </row>
    <row r="4" spans="1:20" ht="14.25" thickBot="1">
      <c r="A4" s="871"/>
      <c r="B4" s="872"/>
      <c r="C4" s="872"/>
      <c r="D4" s="872"/>
      <c r="E4" s="873"/>
      <c r="F4" s="855"/>
      <c r="G4" s="856"/>
      <c r="H4" s="856"/>
      <c r="I4" s="856"/>
      <c r="J4" s="856"/>
      <c r="K4" s="856"/>
      <c r="L4" s="856"/>
      <c r="M4" s="857"/>
      <c r="N4" s="861" t="s">
        <v>8</v>
      </c>
      <c r="O4" s="862"/>
      <c r="P4" s="862"/>
      <c r="Q4" s="862"/>
      <c r="R4" s="862"/>
      <c r="S4" s="862"/>
      <c r="T4" s="863"/>
    </row>
    <row r="5" spans="1:20">
      <c r="A5" s="2"/>
      <c r="B5" s="2"/>
      <c r="C5" s="2"/>
      <c r="D5" s="2"/>
      <c r="E5" s="2"/>
      <c r="F5" s="2"/>
      <c r="G5" s="2"/>
      <c r="H5" s="2"/>
      <c r="I5" s="2"/>
      <c r="J5" s="159"/>
      <c r="K5" s="159"/>
      <c r="L5" s="4"/>
      <c r="M5" s="4"/>
      <c r="N5" s="4"/>
      <c r="O5" s="4"/>
      <c r="P5" s="4"/>
      <c r="Q5" s="4"/>
      <c r="R5" s="4"/>
      <c r="S5" s="4"/>
      <c r="T5" s="4"/>
    </row>
    <row r="6" spans="1:20">
      <c r="A6" s="815" t="s">
        <v>10</v>
      </c>
      <c r="B6" s="815"/>
      <c r="C6" s="815"/>
      <c r="D6" s="815"/>
      <c r="E6" s="815"/>
      <c r="F6" s="864" t="s">
        <v>172</v>
      </c>
      <c r="G6" s="817"/>
      <c r="H6" s="817"/>
      <c r="I6" s="817"/>
      <c r="J6" s="817"/>
      <c r="K6" s="817"/>
      <c r="L6" s="817"/>
      <c r="M6" s="818"/>
      <c r="N6" s="4"/>
      <c r="O6" s="4"/>
      <c r="P6" s="4"/>
      <c r="Q6" s="4"/>
      <c r="R6" s="4"/>
      <c r="S6" s="4"/>
      <c r="T6" s="4"/>
    </row>
    <row r="7" spans="1:20">
      <c r="A7" s="815" t="s">
        <v>26</v>
      </c>
      <c r="B7" s="815"/>
      <c r="C7" s="815"/>
      <c r="D7" s="815"/>
      <c r="E7" s="815"/>
      <c r="F7" s="864">
        <v>2021</v>
      </c>
      <c r="G7" s="817"/>
      <c r="H7" s="817"/>
      <c r="I7" s="817"/>
      <c r="J7" s="817"/>
      <c r="K7" s="817"/>
      <c r="L7" s="817"/>
      <c r="M7" s="818"/>
      <c r="N7" s="4"/>
      <c r="O7" s="4"/>
      <c r="P7" s="4"/>
      <c r="Q7" s="4"/>
      <c r="R7" s="4"/>
      <c r="S7" s="4"/>
      <c r="T7" s="4"/>
    </row>
    <row r="8" spans="1:20">
      <c r="A8" s="815" t="s">
        <v>6</v>
      </c>
      <c r="B8" s="815"/>
      <c r="C8" s="815"/>
      <c r="D8" s="815"/>
      <c r="E8" s="815"/>
      <c r="F8" s="816">
        <v>44197</v>
      </c>
      <c r="G8" s="817"/>
      <c r="H8" s="817"/>
      <c r="I8" s="817"/>
      <c r="J8" s="817"/>
      <c r="K8" s="817"/>
      <c r="L8" s="817"/>
      <c r="M8" s="818"/>
      <c r="N8" s="4"/>
      <c r="O8" s="4"/>
      <c r="P8" s="4"/>
      <c r="Q8" s="4"/>
      <c r="R8" s="4"/>
      <c r="S8" s="4"/>
      <c r="T8" s="4"/>
    </row>
    <row r="9" spans="1:20">
      <c r="A9" s="815" t="s">
        <v>7</v>
      </c>
      <c r="B9" s="815"/>
      <c r="C9" s="815"/>
      <c r="D9" s="815"/>
      <c r="E9" s="815"/>
      <c r="F9" s="816">
        <v>44206</v>
      </c>
      <c r="G9" s="817"/>
      <c r="H9" s="817"/>
      <c r="I9" s="817"/>
      <c r="J9" s="817"/>
      <c r="K9" s="817"/>
      <c r="L9" s="817"/>
      <c r="M9" s="818"/>
      <c r="N9" s="4"/>
      <c r="O9" s="4"/>
      <c r="P9" s="4"/>
      <c r="Q9" s="4"/>
      <c r="R9" s="4"/>
      <c r="S9" s="4"/>
      <c r="T9" s="4"/>
    </row>
    <row r="10" spans="1:20" ht="14.25" thickBot="1">
      <c r="A10" s="5"/>
      <c r="B10" s="5"/>
      <c r="C10" s="5"/>
      <c r="D10" s="5"/>
      <c r="E10" s="5"/>
      <c r="F10" s="5"/>
      <c r="G10" s="5"/>
      <c r="H10" s="5"/>
      <c r="I10" s="5"/>
      <c r="J10" s="6"/>
      <c r="K10" s="6"/>
      <c r="L10" s="6"/>
      <c r="M10" s="6"/>
      <c r="N10" s="4"/>
      <c r="O10" s="4"/>
      <c r="P10" s="4"/>
      <c r="Q10" s="4"/>
      <c r="R10" s="4"/>
      <c r="S10" s="4"/>
      <c r="T10" s="4"/>
    </row>
    <row r="11" spans="1:20" ht="14.25" thickBot="1">
      <c r="A11" s="819" t="s">
        <v>9</v>
      </c>
      <c r="B11" s="820"/>
      <c r="C11" s="820"/>
      <c r="D11" s="820"/>
      <c r="E11" s="820"/>
      <c r="F11" s="820"/>
      <c r="G11" s="820"/>
      <c r="H11" s="820"/>
      <c r="I11" s="820"/>
      <c r="J11" s="820"/>
      <c r="K11" s="820"/>
      <c r="L11" s="820"/>
      <c r="M11" s="820"/>
      <c r="N11" s="820"/>
      <c r="O11" s="820"/>
      <c r="P11" s="820"/>
      <c r="Q11" s="820"/>
      <c r="R11" s="820"/>
      <c r="S11" s="820"/>
      <c r="T11" s="821"/>
    </row>
    <row r="12" spans="1:20" ht="14.25" thickBot="1">
      <c r="A12" s="162"/>
      <c r="B12" s="163"/>
      <c r="C12" s="163"/>
      <c r="D12" s="163"/>
      <c r="E12" s="163"/>
      <c r="F12" s="163"/>
      <c r="G12" s="163"/>
      <c r="H12" s="163"/>
      <c r="I12" s="163"/>
      <c r="J12" s="163"/>
      <c r="K12" s="163"/>
      <c r="L12" s="163"/>
      <c r="M12" s="163"/>
      <c r="N12" s="163"/>
      <c r="O12" s="163"/>
      <c r="P12" s="163"/>
      <c r="Q12" s="163"/>
      <c r="R12" s="163"/>
      <c r="S12" s="163"/>
      <c r="T12" s="164"/>
    </row>
    <row r="13" spans="1:20" ht="14.25" thickBot="1">
      <c r="A13" s="822" t="s">
        <v>16</v>
      </c>
      <c r="B13" s="823"/>
      <c r="C13" s="823"/>
      <c r="D13" s="823"/>
      <c r="E13" s="823"/>
      <c r="F13" s="823"/>
      <c r="G13" s="823"/>
      <c r="H13" s="823"/>
      <c r="I13" s="823"/>
      <c r="J13" s="823"/>
      <c r="K13" s="823"/>
      <c r="L13" s="824"/>
      <c r="M13" s="825" t="s">
        <v>1</v>
      </c>
      <c r="N13" s="825"/>
      <c r="O13" s="825"/>
      <c r="P13" s="825"/>
      <c r="Q13" s="825"/>
      <c r="R13" s="825"/>
      <c r="S13" s="825"/>
      <c r="T13" s="826"/>
    </row>
    <row r="14" spans="1:20" ht="14.25" thickBot="1">
      <c r="A14" s="842" t="s">
        <v>28</v>
      </c>
      <c r="B14" s="165" t="s">
        <v>554</v>
      </c>
      <c r="C14" s="165" t="s">
        <v>555</v>
      </c>
      <c r="D14" s="842" t="s">
        <v>27</v>
      </c>
      <c r="E14" s="844" t="s">
        <v>20</v>
      </c>
      <c r="F14" s="846" t="s">
        <v>11</v>
      </c>
      <c r="G14" s="847"/>
      <c r="H14" s="847"/>
      <c r="I14" s="848"/>
      <c r="J14" s="838" t="s">
        <v>21</v>
      </c>
      <c r="K14" s="838" t="s">
        <v>22</v>
      </c>
      <c r="L14" s="838" t="s">
        <v>2</v>
      </c>
      <c r="M14" s="840" t="s">
        <v>23</v>
      </c>
      <c r="N14" s="829" t="s">
        <v>3</v>
      </c>
      <c r="O14" s="830"/>
      <c r="P14" s="831"/>
      <c r="Q14" s="832" t="s">
        <v>389</v>
      </c>
      <c r="R14" s="834" t="s">
        <v>5</v>
      </c>
      <c r="S14" s="11" t="s">
        <v>30</v>
      </c>
      <c r="T14" s="836" t="s">
        <v>0</v>
      </c>
    </row>
    <row r="15" spans="1:20" ht="40.5" customHeight="1" thickBot="1">
      <c r="A15" s="843"/>
      <c r="B15" s="166"/>
      <c r="C15" s="166"/>
      <c r="D15" s="843"/>
      <c r="E15" s="845"/>
      <c r="F15" s="167" t="s">
        <v>12</v>
      </c>
      <c r="G15" s="167" t="s">
        <v>13</v>
      </c>
      <c r="H15" s="167" t="s">
        <v>14</v>
      </c>
      <c r="I15" s="167" t="s">
        <v>15</v>
      </c>
      <c r="J15" s="839"/>
      <c r="K15" s="839"/>
      <c r="L15" s="839"/>
      <c r="M15" s="841"/>
      <c r="N15" s="67" t="s">
        <v>31</v>
      </c>
      <c r="O15" s="14" t="s">
        <v>29</v>
      </c>
      <c r="P15" s="15" t="s">
        <v>32</v>
      </c>
      <c r="Q15" s="833"/>
      <c r="R15" s="835"/>
      <c r="S15" s="16"/>
      <c r="T15" s="837"/>
    </row>
    <row r="16" spans="1:20" ht="14.25" thickBot="1">
      <c r="A16" s="2"/>
      <c r="B16" s="2"/>
      <c r="C16" s="2"/>
      <c r="D16" s="191"/>
      <c r="E16" s="191"/>
      <c r="F16" s="2"/>
      <c r="G16" s="2"/>
      <c r="H16" s="2"/>
      <c r="I16" s="2"/>
      <c r="J16" s="2"/>
      <c r="K16" s="2"/>
      <c r="L16" s="17"/>
      <c r="M16" s="2"/>
      <c r="N16" s="18"/>
      <c r="O16" s="18"/>
      <c r="P16" s="18"/>
      <c r="Q16" s="2"/>
      <c r="R16" s="2"/>
      <c r="S16" s="2"/>
      <c r="T16" s="2"/>
    </row>
    <row r="17" spans="1:20" ht="25.5" customHeight="1">
      <c r="A17" s="828">
        <v>1</v>
      </c>
      <c r="B17" s="902" t="s">
        <v>566</v>
      </c>
      <c r="C17" s="902" t="s">
        <v>685</v>
      </c>
      <c r="D17" s="890" t="s">
        <v>187</v>
      </c>
      <c r="E17" s="24" t="s">
        <v>188</v>
      </c>
      <c r="F17" s="1169">
        <v>1</v>
      </c>
      <c r="G17" s="1170">
        <v>1</v>
      </c>
      <c r="H17" s="1170">
        <v>1</v>
      </c>
      <c r="I17" s="1170">
        <v>1</v>
      </c>
      <c r="J17" s="814" t="s">
        <v>588</v>
      </c>
      <c r="K17" s="1167">
        <v>0</v>
      </c>
      <c r="L17" s="1167">
        <v>0</v>
      </c>
      <c r="M17" s="1169">
        <v>3</v>
      </c>
      <c r="N17" s="1173">
        <f>F17+G17-2</f>
        <v>0</v>
      </c>
      <c r="O17" s="1174">
        <f>IF(M17&lt;1,(AVERAGE(F17:I17)/M17),SUM(F17:I17)/M17)</f>
        <v>1.3333333333333333</v>
      </c>
      <c r="P17" s="1171" t="str">
        <f>IF(O17&lt;=V$22,"T",IF(O17&lt;$Y$22,"R",IF(O17&gt;=$Y$22,"P")))</f>
        <v>P</v>
      </c>
      <c r="Q17" s="23"/>
      <c r="R17" s="1172" t="s">
        <v>189</v>
      </c>
      <c r="S17" s="1172" t="s">
        <v>190</v>
      </c>
      <c r="T17" s="738"/>
    </row>
    <row r="18" spans="1:20" ht="27">
      <c r="A18" s="812"/>
      <c r="B18" s="903"/>
      <c r="C18" s="903"/>
      <c r="D18" s="877"/>
      <c r="E18" s="36" t="s">
        <v>191</v>
      </c>
      <c r="F18" s="971"/>
      <c r="G18" s="1003"/>
      <c r="H18" s="1003"/>
      <c r="I18" s="1003"/>
      <c r="J18" s="811"/>
      <c r="K18" s="1050"/>
      <c r="L18" s="1050"/>
      <c r="M18" s="971"/>
      <c r="N18" s="1007"/>
      <c r="O18" s="1009"/>
      <c r="P18" s="965"/>
      <c r="Q18" s="35"/>
      <c r="R18" s="1164"/>
      <c r="S18" s="1164"/>
      <c r="T18" s="739"/>
    </row>
    <row r="19" spans="1:20" ht="36" customHeight="1">
      <c r="A19" s="160">
        <v>2</v>
      </c>
      <c r="B19" s="904"/>
      <c r="C19" s="904"/>
      <c r="D19" s="173" t="s">
        <v>589</v>
      </c>
      <c r="E19" s="36" t="s">
        <v>192</v>
      </c>
      <c r="F19" s="726">
        <v>0</v>
      </c>
      <c r="G19" s="727">
        <v>1</v>
      </c>
      <c r="H19" s="727">
        <v>0</v>
      </c>
      <c r="I19" s="721"/>
      <c r="J19" s="187" t="s">
        <v>830</v>
      </c>
      <c r="K19" s="183"/>
      <c r="L19" s="183">
        <v>0</v>
      </c>
      <c r="M19" s="178">
        <v>1</v>
      </c>
      <c r="N19" s="175">
        <f t="shared" ref="N19:N20" si="0">IF(M19&lt;1,M19-AVERAGE(F19:I19),M19-(SUM(F19:I19)))</f>
        <v>0</v>
      </c>
      <c r="O19" s="176">
        <f t="shared" ref="O19:O20" si="1">IF(M19&lt;1,(AVERAGE(F19:I19)/M19),SUM(F19:I19)/M19)</f>
        <v>1</v>
      </c>
      <c r="P19" s="177" t="str">
        <f>IF(O19&lt;=V$22,"T",IF(O19&lt;$Y$22,"R",IF(O19&gt;=$Y$22,"P")))</f>
        <v>P</v>
      </c>
      <c r="Q19" s="174"/>
      <c r="R19" s="740" t="s">
        <v>193</v>
      </c>
      <c r="S19" s="741" t="s">
        <v>194</v>
      </c>
      <c r="T19" s="742" t="s">
        <v>195</v>
      </c>
    </row>
    <row r="20" spans="1:20" ht="27">
      <c r="A20" s="812">
        <v>3</v>
      </c>
      <c r="B20" s="811" t="s">
        <v>565</v>
      </c>
      <c r="C20" s="811" t="s">
        <v>688</v>
      </c>
      <c r="D20" s="811" t="s">
        <v>196</v>
      </c>
      <c r="E20" s="36" t="s">
        <v>197</v>
      </c>
      <c r="F20" s="971">
        <v>1</v>
      </c>
      <c r="G20" s="971"/>
      <c r="H20" s="971">
        <v>1</v>
      </c>
      <c r="I20" s="971"/>
      <c r="J20" s="813" t="s">
        <v>198</v>
      </c>
      <c r="K20" s="1050">
        <v>0</v>
      </c>
      <c r="L20" s="1050">
        <v>0</v>
      </c>
      <c r="M20" s="971">
        <v>2</v>
      </c>
      <c r="N20" s="1007">
        <f t="shared" si="0"/>
        <v>0</v>
      </c>
      <c r="O20" s="1009">
        <f t="shared" si="1"/>
        <v>1</v>
      </c>
      <c r="P20" s="965" t="str">
        <f>IF(O20&lt;=V$22,"T",IF(O20&lt;$Y$22,"R",IF(O20&gt;=$Y$22,"P")))</f>
        <v>P</v>
      </c>
      <c r="Q20" s="993"/>
      <c r="R20" s="1164" t="s">
        <v>199</v>
      </c>
      <c r="S20" s="1164" t="s">
        <v>200</v>
      </c>
      <c r="T20" s="1166" t="s">
        <v>201</v>
      </c>
    </row>
    <row r="21" spans="1:20" ht="40.5">
      <c r="A21" s="812"/>
      <c r="B21" s="811"/>
      <c r="C21" s="811"/>
      <c r="D21" s="811"/>
      <c r="E21" s="179" t="s">
        <v>202</v>
      </c>
      <c r="F21" s="971"/>
      <c r="G21" s="971"/>
      <c r="H21" s="971"/>
      <c r="I21" s="971"/>
      <c r="J21" s="813"/>
      <c r="K21" s="1050"/>
      <c r="L21" s="1050"/>
      <c r="M21" s="971"/>
      <c r="N21" s="1007"/>
      <c r="O21" s="1009"/>
      <c r="P21" s="965"/>
      <c r="Q21" s="993"/>
      <c r="R21" s="1164"/>
      <c r="S21" s="1165"/>
      <c r="T21" s="1166"/>
    </row>
    <row r="22" spans="1:20" ht="162">
      <c r="A22" s="812">
        <v>4</v>
      </c>
      <c r="B22" s="811" t="s">
        <v>587</v>
      </c>
      <c r="C22" s="811" t="s">
        <v>707</v>
      </c>
      <c r="D22" s="811" t="s">
        <v>173</v>
      </c>
      <c r="E22" s="36" t="s">
        <v>174</v>
      </c>
      <c r="F22" s="1175">
        <v>6481</v>
      </c>
      <c r="G22" s="1003">
        <v>6855</v>
      </c>
      <c r="H22" s="1017">
        <v>65.38</v>
      </c>
      <c r="I22" s="1017">
        <v>63.61</v>
      </c>
      <c r="J22" s="161" t="s">
        <v>839</v>
      </c>
      <c r="K22" s="1050">
        <v>0</v>
      </c>
      <c r="L22" s="1050">
        <v>0</v>
      </c>
      <c r="M22" s="1175">
        <v>19874</v>
      </c>
      <c r="N22" s="1007">
        <f>IF(M22&lt;1,M22-AVERAGE(F22:I22),M22-(SUM(F22:I22)))</f>
        <v>6409.01</v>
      </c>
      <c r="O22" s="1009">
        <f>IF(M22&lt;1,(AVERAGE(F22:I22)/M22),SUM(F22:I22)/M22)</f>
        <v>0.67751786253396395</v>
      </c>
      <c r="P22" s="923" t="str">
        <f>IF(O22&lt;=V$22,"T",IF(O22&lt;$Y$22,"R",IF(O22&gt;=$Y$22,"P")))</f>
        <v>P</v>
      </c>
      <c r="Q22" s="110"/>
      <c r="R22" s="741" t="s">
        <v>175</v>
      </c>
      <c r="S22" s="741" t="s">
        <v>176</v>
      </c>
      <c r="T22" s="1166" t="s">
        <v>177</v>
      </c>
    </row>
    <row r="23" spans="1:20" ht="108">
      <c r="A23" s="812"/>
      <c r="B23" s="811"/>
      <c r="C23" s="811"/>
      <c r="D23" s="811"/>
      <c r="E23" s="36" t="s">
        <v>178</v>
      </c>
      <c r="F23" s="1175"/>
      <c r="G23" s="1003"/>
      <c r="H23" s="1017"/>
      <c r="I23" s="1017"/>
      <c r="J23" s="161" t="s">
        <v>838</v>
      </c>
      <c r="K23" s="1050"/>
      <c r="L23" s="1050"/>
      <c r="M23" s="1175"/>
      <c r="N23" s="1007"/>
      <c r="O23" s="1009"/>
      <c r="P23" s="924"/>
      <c r="Q23" s="110"/>
      <c r="R23" s="741" t="s">
        <v>179</v>
      </c>
      <c r="S23" s="741" t="s">
        <v>180</v>
      </c>
      <c r="T23" s="1168"/>
    </row>
    <row r="24" spans="1:20" ht="95.25" thickBot="1">
      <c r="A24" s="172">
        <v>5</v>
      </c>
      <c r="B24" s="883"/>
      <c r="C24" s="883"/>
      <c r="D24" s="158" t="s">
        <v>181</v>
      </c>
      <c r="E24" s="158" t="s">
        <v>182</v>
      </c>
      <c r="F24" s="725">
        <v>111</v>
      </c>
      <c r="G24" s="725"/>
      <c r="H24" s="725">
        <v>130</v>
      </c>
      <c r="I24" s="725">
        <v>125</v>
      </c>
      <c r="J24" s="171" t="s">
        <v>183</v>
      </c>
      <c r="K24" s="192">
        <v>0</v>
      </c>
      <c r="L24" s="192">
        <v>0</v>
      </c>
      <c r="M24" s="634">
        <v>366</v>
      </c>
      <c r="N24" s="181">
        <f>IF(M24&lt;1,M24-AVERAGE(F24:I24),M24-(SUM(F24:I24)))</f>
        <v>0</v>
      </c>
      <c r="O24" s="182">
        <f>IF(M24&lt;1,(AVERAGE(F24:I24)/M24),SUM(F24:I24)/M24)</f>
        <v>1</v>
      </c>
      <c r="P24" s="180" t="str">
        <f t="shared" ref="P24" si="2">IF(O24&lt;=V$22,"T",IF(O24&lt;$Y$22,"R",IF(O24&gt;=$Y$22,"P")))</f>
        <v>P</v>
      </c>
      <c r="Q24" s="74"/>
      <c r="R24" s="743" t="s">
        <v>184</v>
      </c>
      <c r="S24" s="743" t="s">
        <v>185</v>
      </c>
      <c r="T24" s="744" t="s">
        <v>186</v>
      </c>
    </row>
    <row r="25" spans="1:20" ht="27.75" thickBot="1">
      <c r="A25" s="881">
        <v>6</v>
      </c>
      <c r="B25" s="811" t="s">
        <v>569</v>
      </c>
      <c r="C25" s="811" t="s">
        <v>647</v>
      </c>
      <c r="D25" s="884" t="s">
        <v>793</v>
      </c>
      <c r="E25" s="42" t="s">
        <v>794</v>
      </c>
      <c r="F25" s="462">
        <v>4</v>
      </c>
      <c r="G25" s="467">
        <v>4</v>
      </c>
      <c r="H25" s="467">
        <v>8</v>
      </c>
      <c r="I25" s="467">
        <v>0</v>
      </c>
      <c r="J25" s="1147" t="s">
        <v>797</v>
      </c>
      <c r="K25" s="90">
        <v>0</v>
      </c>
      <c r="L25" s="90">
        <v>0</v>
      </c>
      <c r="M25" s="90">
        <v>8</v>
      </c>
      <c r="N25" s="408">
        <f>IF(M25&lt;1,M25-AVERAGE(F25:I25),M25-(SUM(F25:I25)))</f>
        <v>-8</v>
      </c>
      <c r="O25" s="408">
        <f t="shared" ref="O25:O27" si="3">IF(M25&lt;1,(AVERAGE(F25:I25)/M25),SUM(F25:I25)/M25)</f>
        <v>2</v>
      </c>
      <c r="P25" s="355" t="str">
        <f>IF(O25&lt;=V$17,"T",IF(O25&lt;$Y$17,"R",IF(O25&gt;=$Y$17,"P")))</f>
        <v>P</v>
      </c>
      <c r="Q25" s="90" t="s">
        <v>798</v>
      </c>
      <c r="R25" s="745" t="s">
        <v>798</v>
      </c>
      <c r="S25" s="1176" t="s">
        <v>799</v>
      </c>
      <c r="T25" s="746" t="s">
        <v>800</v>
      </c>
    </row>
    <row r="26" spans="1:20" ht="14.25" thickBot="1">
      <c r="A26" s="881"/>
      <c r="B26" s="811"/>
      <c r="C26" s="811"/>
      <c r="D26" s="884"/>
      <c r="E26" s="42" t="s">
        <v>795</v>
      </c>
      <c r="F26" s="462">
        <v>4</v>
      </c>
      <c r="G26" s="467">
        <v>4</v>
      </c>
      <c r="H26" s="467">
        <v>8</v>
      </c>
      <c r="I26" s="467">
        <v>0</v>
      </c>
      <c r="J26" s="1148"/>
      <c r="K26" s="90">
        <v>0</v>
      </c>
      <c r="L26" s="90">
        <v>0</v>
      </c>
      <c r="M26" s="90">
        <v>8</v>
      </c>
      <c r="N26" s="408">
        <f t="shared" ref="N26" si="4">IF(M26&lt;1,M26-AVERAGE(F26:I26),M26-(SUM(F26:I26)))</f>
        <v>-8</v>
      </c>
      <c r="O26" s="408">
        <f t="shared" si="3"/>
        <v>2</v>
      </c>
      <c r="P26" s="355" t="str">
        <f>IF(O26&lt;=V$17,"T",IF(O26&lt;$Y$17,"R",IF(O26&gt;=$Y$17,"P")))</f>
        <v>P</v>
      </c>
      <c r="Q26" s="90" t="s">
        <v>798</v>
      </c>
      <c r="R26" s="745" t="s">
        <v>798</v>
      </c>
      <c r="S26" s="1177"/>
      <c r="T26" s="1179" t="s">
        <v>801</v>
      </c>
    </row>
    <row r="27" spans="1:20" ht="27.75" thickBot="1">
      <c r="A27" s="882"/>
      <c r="B27" s="883"/>
      <c r="C27" s="883"/>
      <c r="D27" s="885"/>
      <c r="E27" s="48" t="s">
        <v>796</v>
      </c>
      <c r="F27" s="768">
        <v>1</v>
      </c>
      <c r="G27" s="769">
        <v>1</v>
      </c>
      <c r="H27" s="769">
        <v>1</v>
      </c>
      <c r="I27" s="470">
        <v>1</v>
      </c>
      <c r="J27" s="1149"/>
      <c r="K27" s="403">
        <v>0</v>
      </c>
      <c r="L27" s="403">
        <v>0</v>
      </c>
      <c r="M27" s="92">
        <v>1</v>
      </c>
      <c r="N27" s="409">
        <v>0</v>
      </c>
      <c r="O27" s="409">
        <f t="shared" si="3"/>
        <v>4</v>
      </c>
      <c r="P27" s="407" t="str">
        <f>IF(O27&lt;=V$17,"T",IF(O27&lt;$Y$17,"R",IF(O27&gt;=$Y$17,"P")))</f>
        <v>P</v>
      </c>
      <c r="Q27" s="403" t="s">
        <v>798</v>
      </c>
      <c r="R27" s="747" t="s">
        <v>798</v>
      </c>
      <c r="S27" s="1178"/>
      <c r="T27" s="1180"/>
    </row>
    <row r="29" spans="1:20">
      <c r="A29" s="2"/>
      <c r="B29" s="2"/>
      <c r="C29" s="2"/>
      <c r="D29" s="2"/>
      <c r="E29" s="2"/>
      <c r="F29" s="2"/>
      <c r="G29" s="2"/>
      <c r="H29" s="2"/>
      <c r="I29" s="2"/>
      <c r="J29" s="2"/>
      <c r="K29" s="2"/>
      <c r="L29" s="2"/>
      <c r="M29" s="2"/>
      <c r="N29" s="415"/>
      <c r="O29" s="415"/>
      <c r="P29" s="415"/>
      <c r="Q29" s="60"/>
      <c r="R29" s="2"/>
      <c r="S29" s="2"/>
      <c r="T29" s="2"/>
    </row>
    <row r="30" spans="1:20">
      <c r="A30" s="2"/>
      <c r="B30" s="2"/>
      <c r="C30" s="2"/>
      <c r="D30" s="2"/>
      <c r="E30" s="2"/>
      <c r="F30" s="2"/>
      <c r="G30" s="2"/>
      <c r="H30" s="2"/>
      <c r="I30" s="2"/>
      <c r="J30" s="2"/>
      <c r="K30" s="2"/>
      <c r="L30" s="2"/>
      <c r="M30" s="2"/>
      <c r="N30" s="60"/>
      <c r="O30" s="60"/>
      <c r="P30" s="60"/>
      <c r="Q30" s="2"/>
      <c r="R30" s="2"/>
      <c r="S30" s="2"/>
      <c r="T30" s="2"/>
    </row>
    <row r="31" spans="1:20">
      <c r="A31" s="54" t="s">
        <v>25</v>
      </c>
      <c r="B31" s="54"/>
      <c r="C31" s="54"/>
      <c r="D31" s="54"/>
      <c r="E31" s="2"/>
      <c r="F31" s="2"/>
      <c r="G31" s="2"/>
      <c r="H31" s="2"/>
      <c r="I31" s="2"/>
      <c r="J31" s="2"/>
      <c r="K31" s="2"/>
      <c r="L31" s="2"/>
      <c r="M31" s="2"/>
      <c r="N31" s="60"/>
      <c r="O31" s="60"/>
      <c r="P31" s="60"/>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168"/>
      <c r="B33" s="169"/>
      <c r="C33" s="169"/>
      <c r="D33" s="169"/>
      <c r="E33" s="169"/>
      <c r="F33" s="169"/>
      <c r="G33" s="169"/>
      <c r="H33" s="169"/>
      <c r="I33" s="169"/>
      <c r="J33" s="169"/>
      <c r="K33" s="169"/>
      <c r="L33" s="169"/>
      <c r="M33" s="169"/>
      <c r="N33" s="189"/>
      <c r="O33" s="189"/>
      <c r="P33" s="189"/>
      <c r="Q33" s="169"/>
      <c r="R33" s="169"/>
      <c r="S33" s="169"/>
      <c r="T33" s="170"/>
    </row>
    <row r="34" spans="1:20">
      <c r="A34" s="168"/>
      <c r="B34" s="169"/>
      <c r="C34" s="169"/>
      <c r="D34" s="169"/>
      <c r="E34" s="169"/>
      <c r="F34" s="169"/>
      <c r="G34" s="169"/>
      <c r="H34" s="169"/>
      <c r="I34" s="169"/>
      <c r="J34" s="169"/>
      <c r="K34" s="169"/>
      <c r="L34" s="169"/>
      <c r="M34" s="169"/>
      <c r="N34" s="189"/>
      <c r="O34" s="189"/>
      <c r="P34" s="189"/>
      <c r="Q34" s="169"/>
      <c r="R34" s="169"/>
      <c r="S34" s="169"/>
      <c r="T34" s="170"/>
    </row>
    <row r="35" spans="1:20">
      <c r="A35" s="168"/>
      <c r="B35" s="169"/>
      <c r="C35" s="169"/>
      <c r="D35" s="169"/>
      <c r="E35" s="169"/>
      <c r="F35" s="169"/>
      <c r="G35" s="169"/>
      <c r="H35" s="169"/>
      <c r="I35" s="169"/>
      <c r="J35" s="169"/>
      <c r="K35" s="169"/>
      <c r="L35" s="169"/>
      <c r="M35" s="169"/>
      <c r="N35" s="189"/>
      <c r="O35" s="189"/>
      <c r="P35" s="189"/>
      <c r="Q35" s="169"/>
      <c r="R35" s="169"/>
      <c r="S35" s="169"/>
      <c r="T35" s="170"/>
    </row>
    <row r="36" spans="1:20">
      <c r="A36" s="168"/>
      <c r="B36" s="169"/>
      <c r="C36" s="169"/>
      <c r="D36" s="169"/>
      <c r="E36" s="169"/>
      <c r="F36" s="169"/>
      <c r="G36" s="169"/>
      <c r="H36" s="169"/>
      <c r="I36" s="169"/>
      <c r="J36" s="169"/>
      <c r="K36" s="169"/>
      <c r="L36" s="169"/>
      <c r="M36" s="169"/>
      <c r="N36" s="189"/>
      <c r="O36" s="189"/>
      <c r="P36" s="189"/>
      <c r="Q36" s="169"/>
      <c r="R36" s="169"/>
      <c r="S36" s="169"/>
      <c r="T36" s="170"/>
    </row>
    <row r="37" spans="1:20">
      <c r="A37" s="168"/>
      <c r="B37" s="169"/>
      <c r="C37" s="169"/>
      <c r="D37" s="169"/>
      <c r="E37" s="169"/>
      <c r="F37" s="169"/>
      <c r="G37" s="169"/>
      <c r="H37" s="169"/>
      <c r="I37" s="169"/>
      <c r="J37" s="169"/>
      <c r="K37" s="169"/>
      <c r="L37" s="169"/>
      <c r="M37" s="169"/>
      <c r="N37" s="189"/>
      <c r="O37" s="189"/>
      <c r="P37" s="189"/>
      <c r="Q37" s="169"/>
      <c r="R37" s="169"/>
      <c r="S37" s="169"/>
      <c r="T37" s="170"/>
    </row>
    <row r="38" spans="1:20">
      <c r="A38" s="168"/>
      <c r="B38" s="169"/>
      <c r="C38" s="169"/>
      <c r="D38" s="169"/>
      <c r="E38" s="169"/>
      <c r="F38" s="169"/>
      <c r="G38" s="169"/>
      <c r="H38" s="169"/>
      <c r="I38" s="169"/>
      <c r="J38" s="169"/>
      <c r="K38" s="169"/>
      <c r="L38" s="169"/>
      <c r="M38" s="169"/>
      <c r="N38" s="189"/>
      <c r="O38" s="189"/>
      <c r="P38" s="189"/>
      <c r="Q38" s="169"/>
      <c r="R38" s="169"/>
      <c r="S38" s="169"/>
      <c r="T38" s="170"/>
    </row>
    <row r="39" spans="1:20">
      <c r="A39" s="168"/>
      <c r="B39" s="169"/>
      <c r="C39" s="169"/>
      <c r="D39" s="169"/>
      <c r="E39" s="169"/>
      <c r="F39" s="169"/>
      <c r="G39" s="169"/>
      <c r="H39" s="169"/>
      <c r="I39" s="169"/>
      <c r="J39" s="169"/>
      <c r="K39" s="169"/>
      <c r="L39" s="169"/>
      <c r="M39" s="169"/>
      <c r="N39" s="189"/>
      <c r="O39" s="189"/>
      <c r="P39" s="189"/>
      <c r="Q39" s="169"/>
      <c r="R39" s="169"/>
      <c r="S39" s="169"/>
      <c r="T39" s="170"/>
    </row>
    <row r="40" spans="1:20">
      <c r="A40" s="168"/>
      <c r="B40" s="169"/>
      <c r="C40" s="169"/>
      <c r="D40" s="169"/>
      <c r="E40" s="169"/>
      <c r="F40" s="169"/>
      <c r="G40" s="169"/>
      <c r="H40" s="169"/>
      <c r="I40" s="169"/>
      <c r="J40" s="169"/>
      <c r="K40" s="169"/>
      <c r="L40" s="169"/>
      <c r="M40" s="169"/>
      <c r="N40" s="189"/>
      <c r="O40" s="189"/>
      <c r="P40" s="189"/>
      <c r="Q40" s="169"/>
      <c r="R40" s="169"/>
      <c r="S40" s="169"/>
      <c r="T40" s="170"/>
    </row>
    <row r="41" spans="1:20">
      <c r="A41" s="168"/>
      <c r="B41" s="169"/>
      <c r="C41" s="169"/>
      <c r="D41" s="169"/>
      <c r="E41" s="169"/>
      <c r="F41" s="169"/>
      <c r="G41" s="169"/>
      <c r="H41" s="169"/>
      <c r="I41" s="169"/>
      <c r="J41" s="169"/>
      <c r="K41" s="169"/>
      <c r="L41" s="169"/>
      <c r="M41" s="169"/>
      <c r="N41" s="189"/>
      <c r="O41" s="189"/>
      <c r="P41" s="189"/>
      <c r="Q41" s="169"/>
      <c r="R41" s="169"/>
      <c r="S41" s="169"/>
      <c r="T41" s="170"/>
    </row>
    <row r="42" spans="1:20">
      <c r="A42" s="168"/>
      <c r="B42" s="169"/>
      <c r="C42" s="169"/>
      <c r="D42" s="169"/>
      <c r="E42" s="169"/>
      <c r="F42" s="169"/>
      <c r="G42" s="169"/>
      <c r="H42" s="169"/>
      <c r="I42" s="169"/>
      <c r="J42" s="169"/>
      <c r="K42" s="169"/>
      <c r="L42" s="169"/>
      <c r="M42" s="169"/>
      <c r="N42" s="189"/>
      <c r="O42" s="189"/>
      <c r="P42" s="189"/>
      <c r="Q42" s="169"/>
      <c r="R42" s="169"/>
      <c r="S42" s="169"/>
      <c r="T42" s="170"/>
    </row>
    <row r="43" spans="1:20">
      <c r="A43" s="168"/>
      <c r="B43" s="169"/>
      <c r="C43" s="169"/>
      <c r="D43" s="169"/>
      <c r="E43" s="169"/>
      <c r="F43" s="169"/>
      <c r="G43" s="169"/>
      <c r="H43" s="169"/>
      <c r="I43" s="169"/>
      <c r="J43" s="169"/>
      <c r="K43" s="169"/>
      <c r="L43" s="169"/>
      <c r="M43" s="169"/>
      <c r="N43" s="190"/>
      <c r="O43" s="190"/>
      <c r="P43" s="190"/>
      <c r="Q43" s="169"/>
      <c r="R43" s="169"/>
      <c r="S43" s="169"/>
      <c r="T43" s="170"/>
    </row>
  </sheetData>
  <mergeCells count="87">
    <mergeCell ref="S25:S27"/>
    <mergeCell ref="T26:T27"/>
    <mergeCell ref="A25:A27"/>
    <mergeCell ref="B25:B27"/>
    <mergeCell ref="C25:C27"/>
    <mergeCell ref="D25:D27"/>
    <mergeCell ref="J25:J27"/>
    <mergeCell ref="B22:B24"/>
    <mergeCell ref="C22:C24"/>
    <mergeCell ref="C20:C21"/>
    <mergeCell ref="B20:B21"/>
    <mergeCell ref="B17:B19"/>
    <mergeCell ref="C17:C19"/>
    <mergeCell ref="A2:E4"/>
    <mergeCell ref="F2:M2"/>
    <mergeCell ref="N2:T2"/>
    <mergeCell ref="F3:M4"/>
    <mergeCell ref="N3:T3"/>
    <mergeCell ref="N4:T4"/>
    <mergeCell ref="A6:E6"/>
    <mergeCell ref="F6:M6"/>
    <mergeCell ref="A7:E7"/>
    <mergeCell ref="F7:M7"/>
    <mergeCell ref="A8:E8"/>
    <mergeCell ref="F8:M8"/>
    <mergeCell ref="A14:A15"/>
    <mergeCell ref="D14:D15"/>
    <mergeCell ref="E14:E15"/>
    <mergeCell ref="F14:I14"/>
    <mergeCell ref="J14:J15"/>
    <mergeCell ref="A9:E9"/>
    <mergeCell ref="F9:M9"/>
    <mergeCell ref="A11:T11"/>
    <mergeCell ref="A13:L13"/>
    <mergeCell ref="M13:T13"/>
    <mergeCell ref="T14:T15"/>
    <mergeCell ref="A22:A23"/>
    <mergeCell ref="D22:D23"/>
    <mergeCell ref="F22:F23"/>
    <mergeCell ref="G22:G23"/>
    <mergeCell ref="H22:H23"/>
    <mergeCell ref="I22:I23"/>
    <mergeCell ref="K22:K23"/>
    <mergeCell ref="L22:L23"/>
    <mergeCell ref="M22:M23"/>
    <mergeCell ref="K14:K15"/>
    <mergeCell ref="L14:L15"/>
    <mergeCell ref="M14:M15"/>
    <mergeCell ref="N14:P14"/>
    <mergeCell ref="Q14:Q15"/>
    <mergeCell ref="R14:R15"/>
    <mergeCell ref="N22:N23"/>
    <mergeCell ref="O22:O23"/>
    <mergeCell ref="P22:P23"/>
    <mergeCell ref="T22:T23"/>
    <mergeCell ref="A17:A18"/>
    <mergeCell ref="D17:D18"/>
    <mergeCell ref="F17:F18"/>
    <mergeCell ref="G17:G18"/>
    <mergeCell ref="H17:H18"/>
    <mergeCell ref="I17:I18"/>
    <mergeCell ref="P17:P18"/>
    <mergeCell ref="R17:R18"/>
    <mergeCell ref="S17:S18"/>
    <mergeCell ref="M17:M18"/>
    <mergeCell ref="N17:N18"/>
    <mergeCell ref="O17:O18"/>
    <mergeCell ref="J17:J18"/>
    <mergeCell ref="K17:K18"/>
    <mergeCell ref="L17:L18"/>
    <mergeCell ref="A20:A21"/>
    <mergeCell ref="D20:D21"/>
    <mergeCell ref="F20:F21"/>
    <mergeCell ref="G20:G21"/>
    <mergeCell ref="H20:H21"/>
    <mergeCell ref="I20:I21"/>
    <mergeCell ref="J20:J21"/>
    <mergeCell ref="Q20:Q21"/>
    <mergeCell ref="R20:R21"/>
    <mergeCell ref="S20:S21"/>
    <mergeCell ref="T20:T21"/>
    <mergeCell ref="K20:K21"/>
    <mergeCell ref="L20:L21"/>
    <mergeCell ref="M20:M21"/>
    <mergeCell ref="N20:N21"/>
    <mergeCell ref="O20:O21"/>
    <mergeCell ref="P20:P21"/>
  </mergeCells>
  <conditionalFormatting sqref="P22 P19:P20 P24 P17">
    <cfRule type="containsText" dxfId="29" priority="5" stopIfTrue="1" operator="containsText" text="P">
      <formula>NOT(ISERROR(SEARCH("P",P17)))</formula>
    </cfRule>
    <cfRule type="containsText" dxfId="28" priority="6" stopIfTrue="1" operator="containsText" text="R">
      <formula>NOT(ISERROR(SEARCH("R",P17)))</formula>
    </cfRule>
    <cfRule type="containsText" dxfId="27" priority="7" operator="containsText" text="T">
      <formula>NOT(ISERROR(SEARCH("T",P17)))</formula>
    </cfRule>
  </conditionalFormatting>
  <conditionalFormatting sqref="P22 P24 P17 P19:P20">
    <cfRule type="iconSet" priority="8">
      <iconSet iconSet="3Symbols2">
        <cfvo type="percent" val="0"/>
        <cfvo type="percent" val="0.74"/>
        <cfvo type="percent" val="0.85"/>
      </iconSet>
    </cfRule>
  </conditionalFormatting>
  <conditionalFormatting sqref="P25:P27">
    <cfRule type="containsText" dxfId="26" priority="1" stopIfTrue="1" operator="containsText" text="P">
      <formula>NOT(ISERROR(SEARCH("P",P25)))</formula>
    </cfRule>
    <cfRule type="containsText" dxfId="25" priority="2" stopIfTrue="1" operator="containsText" text="R">
      <formula>NOT(ISERROR(SEARCH("R",P25)))</formula>
    </cfRule>
    <cfRule type="containsText" dxfId="24" priority="3" operator="containsText" text="T">
      <formula>NOT(ISERROR(SEARCH("T",P25)))</formula>
    </cfRule>
  </conditionalFormatting>
  <conditionalFormatting sqref="P25:P27">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4"/>
  <sheetViews>
    <sheetView zoomScale="76" zoomScaleNormal="76" workbookViewId="0">
      <selection activeCell="O48" sqref="O48"/>
    </sheetView>
  </sheetViews>
  <sheetFormatPr baseColWidth="10" defaultColWidth="39.140625" defaultRowHeight="15.75"/>
  <cols>
    <col min="1" max="1" width="4.28515625" style="210" customWidth="1"/>
    <col min="2" max="2" width="23.42578125" style="194" customWidth="1"/>
    <col min="3" max="3" width="20.7109375" style="194" customWidth="1"/>
    <col min="4" max="4" width="65.140625" style="194" customWidth="1"/>
    <col min="5" max="5" width="48.28515625" style="194" customWidth="1"/>
    <col min="6" max="6" width="4.140625" style="194" customWidth="1"/>
    <col min="7" max="7" width="6.42578125" style="194" bestFit="1" customWidth="1"/>
    <col min="8" max="8" width="7.140625" style="194" customWidth="1"/>
    <col min="9" max="9" width="5.5703125" style="194" customWidth="1"/>
    <col min="10" max="10" width="43.7109375" style="194" customWidth="1"/>
    <col min="11" max="11" width="18.28515625" style="194" customWidth="1"/>
    <col min="12" max="12" width="19.85546875" style="194" customWidth="1"/>
    <col min="13" max="13" width="9.42578125" style="194" customWidth="1"/>
    <col min="14" max="14" width="16" style="194" customWidth="1"/>
    <col min="15" max="15" width="8.85546875" style="194" customWidth="1"/>
    <col min="16" max="16" width="12.7109375" style="194" customWidth="1"/>
    <col min="17" max="17" width="27.85546875" style="194" customWidth="1"/>
    <col min="18" max="18" width="19.42578125" style="194" customWidth="1"/>
    <col min="19" max="19" width="30.28515625" style="194" customWidth="1"/>
    <col min="20" max="20" width="31.28515625" style="194" customWidth="1"/>
    <col min="21" max="16384" width="39.140625" style="194"/>
  </cols>
  <sheetData>
    <row r="1" spans="1:20" ht="16.5" thickBot="1"/>
    <row r="2" spans="1:20" ht="16.5" thickBot="1">
      <c r="A2" s="1264"/>
      <c r="B2" s="1265"/>
      <c r="C2" s="1265"/>
      <c r="D2" s="1265"/>
      <c r="E2" s="1266"/>
      <c r="F2" s="1273" t="s">
        <v>18</v>
      </c>
      <c r="G2" s="1274"/>
      <c r="H2" s="1274"/>
      <c r="I2" s="1274"/>
      <c r="J2" s="1274"/>
      <c r="K2" s="1274"/>
      <c r="L2" s="1274"/>
      <c r="M2" s="1275"/>
      <c r="N2" s="1219" t="s">
        <v>19</v>
      </c>
      <c r="O2" s="1220"/>
      <c r="P2" s="1220"/>
      <c r="Q2" s="1220"/>
      <c r="R2" s="1220"/>
      <c r="S2" s="1220"/>
      <c r="T2" s="1221"/>
    </row>
    <row r="3" spans="1:20" ht="16.5" customHeight="1" thickBot="1">
      <c r="A3" s="1267"/>
      <c r="B3" s="1268"/>
      <c r="C3" s="1268"/>
      <c r="D3" s="1268"/>
      <c r="E3" s="1269"/>
      <c r="F3" s="1222" t="s">
        <v>17</v>
      </c>
      <c r="G3" s="1223"/>
      <c r="H3" s="1223"/>
      <c r="I3" s="1223"/>
      <c r="J3" s="1223"/>
      <c r="K3" s="1223"/>
      <c r="L3" s="1223"/>
      <c r="M3" s="1224"/>
      <c r="N3" s="1228" t="s">
        <v>24</v>
      </c>
      <c r="O3" s="1229"/>
      <c r="P3" s="1229"/>
      <c r="Q3" s="1229"/>
      <c r="R3" s="1229"/>
      <c r="S3" s="1229"/>
      <c r="T3" s="1230"/>
    </row>
    <row r="4" spans="1:20" ht="16.5" thickBot="1">
      <c r="A4" s="1270"/>
      <c r="B4" s="1271"/>
      <c r="C4" s="1271"/>
      <c r="D4" s="1271"/>
      <c r="E4" s="1272"/>
      <c r="F4" s="1225"/>
      <c r="G4" s="1226"/>
      <c r="H4" s="1226"/>
      <c r="I4" s="1226"/>
      <c r="J4" s="1226"/>
      <c r="K4" s="1226"/>
      <c r="L4" s="1226"/>
      <c r="M4" s="1227"/>
      <c r="N4" s="1231" t="s">
        <v>8</v>
      </c>
      <c r="O4" s="1232"/>
      <c r="P4" s="1232"/>
      <c r="Q4" s="1232"/>
      <c r="R4" s="1232"/>
      <c r="S4" s="1232"/>
      <c r="T4" s="1233"/>
    </row>
    <row r="5" spans="1:20">
      <c r="A5" s="545"/>
      <c r="B5" s="267"/>
      <c r="C5" s="267"/>
      <c r="D5" s="267"/>
      <c r="E5" s="267"/>
      <c r="F5" s="267"/>
      <c r="G5" s="267"/>
      <c r="H5" s="267"/>
      <c r="I5" s="267"/>
      <c r="J5" s="514"/>
      <c r="K5" s="514"/>
      <c r="L5" s="520"/>
      <c r="M5" s="520"/>
      <c r="N5" s="520"/>
      <c r="O5" s="520"/>
      <c r="P5" s="520"/>
      <c r="Q5" s="520"/>
      <c r="R5" s="520"/>
      <c r="S5" s="520"/>
      <c r="T5" s="520"/>
    </row>
    <row r="6" spans="1:20">
      <c r="A6" s="1240" t="s">
        <v>203</v>
      </c>
      <c r="B6" s="1240"/>
      <c r="C6" s="1240"/>
      <c r="D6" s="1240"/>
      <c r="E6" s="1240"/>
      <c r="F6" s="1241" t="s">
        <v>204</v>
      </c>
      <c r="G6" s="1242"/>
      <c r="H6" s="1242"/>
      <c r="I6" s="1242"/>
      <c r="J6" s="1242"/>
      <c r="K6" s="1242"/>
      <c r="L6" s="1242"/>
      <c r="M6" s="1243"/>
      <c r="N6" s="520"/>
      <c r="O6" s="520"/>
      <c r="P6" s="520"/>
      <c r="Q6" s="520"/>
      <c r="R6" s="520"/>
      <c r="S6" s="520"/>
      <c r="T6" s="520"/>
    </row>
    <row r="7" spans="1:20">
      <c r="A7" s="1240" t="s">
        <v>26</v>
      </c>
      <c r="B7" s="1240"/>
      <c r="C7" s="1240"/>
      <c r="D7" s="1240"/>
      <c r="E7" s="1240"/>
      <c r="F7" s="1241">
        <v>2021</v>
      </c>
      <c r="G7" s="1242"/>
      <c r="H7" s="1242"/>
      <c r="I7" s="1242"/>
      <c r="J7" s="1242"/>
      <c r="K7" s="1242"/>
      <c r="L7" s="1242"/>
      <c r="M7" s="1243"/>
      <c r="N7" s="520"/>
      <c r="O7" s="520"/>
      <c r="P7" s="520"/>
      <c r="Q7" s="520"/>
      <c r="R7" s="520"/>
      <c r="S7" s="520"/>
      <c r="T7" s="520"/>
    </row>
    <row r="8" spans="1:20">
      <c r="A8" s="1240" t="s">
        <v>6</v>
      </c>
      <c r="B8" s="1240"/>
      <c r="C8" s="1240"/>
      <c r="D8" s="1240"/>
      <c r="E8" s="1240"/>
      <c r="F8" s="1244">
        <v>44197</v>
      </c>
      <c r="G8" s="1245"/>
      <c r="H8" s="1245"/>
      <c r="I8" s="1245"/>
      <c r="J8" s="1245"/>
      <c r="K8" s="1245"/>
      <c r="L8" s="1245"/>
      <c r="M8" s="1246"/>
      <c r="N8" s="520"/>
      <c r="O8" s="520"/>
      <c r="P8" s="520"/>
      <c r="Q8" s="520"/>
      <c r="R8" s="520"/>
      <c r="S8" s="520"/>
      <c r="T8" s="520"/>
    </row>
    <row r="9" spans="1:20">
      <c r="A9" s="1240" t="s">
        <v>7</v>
      </c>
      <c r="B9" s="1240"/>
      <c r="C9" s="1240"/>
      <c r="D9" s="1240"/>
      <c r="E9" s="1240"/>
      <c r="F9" s="1244">
        <v>44470</v>
      </c>
      <c r="G9" s="1245"/>
      <c r="H9" s="1245"/>
      <c r="I9" s="1245"/>
      <c r="J9" s="1245"/>
      <c r="K9" s="1245"/>
      <c r="L9" s="1245"/>
      <c r="M9" s="1246"/>
      <c r="N9" s="520"/>
      <c r="O9" s="520"/>
      <c r="P9" s="520"/>
      <c r="Q9" s="520"/>
      <c r="R9" s="520"/>
      <c r="S9" s="520"/>
      <c r="T9" s="520"/>
    </row>
    <row r="10" spans="1:20" ht="16.5" thickBot="1">
      <c r="A10" s="521"/>
      <c r="B10" s="521"/>
      <c r="C10" s="521"/>
      <c r="D10" s="521"/>
      <c r="E10" s="521"/>
      <c r="F10" s="521"/>
      <c r="G10" s="521"/>
      <c r="H10" s="521"/>
      <c r="I10" s="521"/>
      <c r="J10" s="522"/>
      <c r="K10" s="522"/>
      <c r="L10" s="522"/>
      <c r="M10" s="522"/>
      <c r="N10" s="520"/>
      <c r="O10" s="520"/>
      <c r="P10" s="520"/>
      <c r="Q10" s="520"/>
      <c r="R10" s="520"/>
      <c r="S10" s="520"/>
      <c r="T10" s="520"/>
    </row>
    <row r="11" spans="1:20" ht="16.5" thickBot="1">
      <c r="A11" s="1247" t="s">
        <v>9</v>
      </c>
      <c r="B11" s="1248"/>
      <c r="C11" s="1248"/>
      <c r="D11" s="1248"/>
      <c r="E11" s="1248"/>
      <c r="F11" s="1248"/>
      <c r="G11" s="1248"/>
      <c r="H11" s="1248"/>
      <c r="I11" s="1248"/>
      <c r="J11" s="1248"/>
      <c r="K11" s="1248"/>
      <c r="L11" s="1248"/>
      <c r="M11" s="1248"/>
      <c r="N11" s="1248"/>
      <c r="O11" s="1248"/>
      <c r="P11" s="1248"/>
      <c r="Q11" s="1248"/>
      <c r="R11" s="1248"/>
      <c r="S11" s="1248"/>
      <c r="T11" s="1249"/>
    </row>
    <row r="12" spans="1:20" ht="16.5" thickBot="1">
      <c r="A12" s="523"/>
      <c r="B12" s="524"/>
      <c r="C12" s="524"/>
      <c r="D12" s="524"/>
      <c r="E12" s="524"/>
      <c r="F12" s="524"/>
      <c r="G12" s="524"/>
      <c r="H12" s="524"/>
      <c r="I12" s="524"/>
      <c r="J12" s="524"/>
      <c r="K12" s="524"/>
      <c r="L12" s="524"/>
      <c r="M12" s="524"/>
      <c r="N12" s="524"/>
      <c r="O12" s="524"/>
      <c r="P12" s="524"/>
      <c r="Q12" s="524"/>
      <c r="R12" s="524"/>
      <c r="S12" s="524"/>
      <c r="T12" s="525"/>
    </row>
    <row r="13" spans="1:20" ht="16.5" thickBot="1">
      <c r="A13" s="1250" t="s">
        <v>16</v>
      </c>
      <c r="B13" s="1251"/>
      <c r="C13" s="1251"/>
      <c r="D13" s="1251"/>
      <c r="E13" s="1251"/>
      <c r="F13" s="1251"/>
      <c r="G13" s="1251"/>
      <c r="H13" s="1251"/>
      <c r="I13" s="1251"/>
      <c r="J13" s="1251"/>
      <c r="K13" s="1251"/>
      <c r="L13" s="1252"/>
      <c r="M13" s="1253" t="s">
        <v>1</v>
      </c>
      <c r="N13" s="1253"/>
      <c r="O13" s="1253"/>
      <c r="P13" s="1253"/>
      <c r="Q13" s="1253"/>
      <c r="R13" s="1253"/>
      <c r="S13" s="1253"/>
      <c r="T13" s="1254"/>
    </row>
    <row r="14" spans="1:20" ht="24.75" customHeight="1" thickBot="1">
      <c r="A14" s="1204" t="s">
        <v>28</v>
      </c>
      <c r="B14" s="1255" t="s">
        <v>554</v>
      </c>
      <c r="C14" s="1255" t="s">
        <v>555</v>
      </c>
      <c r="D14" s="1204" t="s">
        <v>27</v>
      </c>
      <c r="E14" s="1206" t="s">
        <v>20</v>
      </c>
      <c r="F14" s="1208" t="s">
        <v>11</v>
      </c>
      <c r="G14" s="1209"/>
      <c r="H14" s="1209"/>
      <c r="I14" s="1210"/>
      <c r="J14" s="1211" t="s">
        <v>21</v>
      </c>
      <c r="K14" s="1211" t="s">
        <v>22</v>
      </c>
      <c r="L14" s="1211" t="s">
        <v>2</v>
      </c>
      <c r="M14" s="1189" t="s">
        <v>23</v>
      </c>
      <c r="N14" s="1191" t="s">
        <v>3</v>
      </c>
      <c r="O14" s="1192"/>
      <c r="P14" s="1193"/>
      <c r="Q14" s="1196" t="s">
        <v>389</v>
      </c>
      <c r="R14" s="1194" t="s">
        <v>5</v>
      </c>
      <c r="S14" s="527" t="s">
        <v>30</v>
      </c>
      <c r="T14" s="1187" t="s">
        <v>0</v>
      </c>
    </row>
    <row r="15" spans="1:20" ht="38.25" customHeight="1" thickBot="1">
      <c r="A15" s="1205"/>
      <c r="B15" s="1256"/>
      <c r="C15" s="1256"/>
      <c r="D15" s="1205"/>
      <c r="E15" s="1207"/>
      <c r="F15" s="529" t="s">
        <v>12</v>
      </c>
      <c r="G15" s="529" t="s">
        <v>13</v>
      </c>
      <c r="H15" s="529" t="s">
        <v>14</v>
      </c>
      <c r="I15" s="529" t="s">
        <v>15</v>
      </c>
      <c r="J15" s="1212"/>
      <c r="K15" s="1212"/>
      <c r="L15" s="1212"/>
      <c r="M15" s="1190"/>
      <c r="N15" s="530" t="s">
        <v>31</v>
      </c>
      <c r="O15" s="531" t="s">
        <v>29</v>
      </c>
      <c r="P15" s="532" t="s">
        <v>32</v>
      </c>
      <c r="Q15" s="1197"/>
      <c r="R15" s="1195"/>
      <c r="S15" s="533"/>
      <c r="T15" s="1188"/>
    </row>
    <row r="16" spans="1:20" ht="16.5" thickBot="1">
      <c r="A16" s="545"/>
      <c r="B16" s="267"/>
      <c r="C16" s="267"/>
      <c r="D16" s="267"/>
      <c r="E16" s="267"/>
      <c r="F16" s="267"/>
      <c r="G16" s="267"/>
      <c r="H16" s="267"/>
      <c r="I16" s="267"/>
      <c r="J16" s="267"/>
      <c r="K16" s="267"/>
      <c r="L16" s="534"/>
      <c r="M16" s="267"/>
      <c r="N16" s="535"/>
      <c r="O16" s="535"/>
      <c r="P16" s="535"/>
      <c r="Q16" s="267"/>
      <c r="R16" s="267"/>
      <c r="S16" s="267"/>
      <c r="T16" s="267"/>
    </row>
    <row r="17" spans="1:20" ht="14.25" customHeight="1">
      <c r="A17" s="1234">
        <v>1</v>
      </c>
      <c r="B17" s="1279" t="s">
        <v>648</v>
      </c>
      <c r="C17" s="1279" t="s">
        <v>710</v>
      </c>
      <c r="D17" s="1276" t="s">
        <v>205</v>
      </c>
      <c r="E17" s="623" t="s">
        <v>601</v>
      </c>
      <c r="F17" s="1198">
        <v>1</v>
      </c>
      <c r="G17" s="1257"/>
      <c r="H17" s="1259"/>
      <c r="I17" s="1259"/>
      <c r="J17" s="1277" t="s">
        <v>206</v>
      </c>
      <c r="K17" s="1260">
        <v>390000</v>
      </c>
      <c r="L17" s="1262"/>
      <c r="M17" s="1259">
        <v>1</v>
      </c>
      <c r="N17" s="1215">
        <f>IF(M17&lt;1,M17-AVERAGE(F17:I17),M17-(SUM(F17:I17)))</f>
        <v>0</v>
      </c>
      <c r="O17" s="1216">
        <f>IF(M17&lt;1,(AVERAGE(F17:I17)/M17),SUM(F17:I17)/M17)</f>
        <v>1</v>
      </c>
      <c r="P17" s="1214" t="str">
        <f>IF(O17&lt;=V$17,"T",IF(O17&lt;$X$17,"R",IF(O17&gt;=$X$17,"P")))</f>
        <v>P</v>
      </c>
      <c r="Q17" s="1236"/>
      <c r="R17" s="1237" t="s">
        <v>193</v>
      </c>
      <c r="S17" s="1238" t="s">
        <v>207</v>
      </c>
      <c r="T17" s="1239" t="s">
        <v>602</v>
      </c>
    </row>
    <row r="18" spans="1:20" ht="15" customHeight="1">
      <c r="A18" s="1235"/>
      <c r="B18" s="1280"/>
      <c r="C18" s="1280"/>
      <c r="D18" s="1200"/>
      <c r="E18" s="587" t="s">
        <v>598</v>
      </c>
      <c r="F18" s="1199"/>
      <c r="G18" s="1258"/>
      <c r="H18" s="1182"/>
      <c r="I18" s="1182"/>
      <c r="J18" s="1203"/>
      <c r="K18" s="1261"/>
      <c r="L18" s="1263"/>
      <c r="M18" s="1182"/>
      <c r="N18" s="1183"/>
      <c r="O18" s="1217"/>
      <c r="P18" s="1213"/>
      <c r="Q18" s="1202"/>
      <c r="R18" s="1184"/>
      <c r="S18" s="1186"/>
      <c r="T18" s="1185"/>
    </row>
    <row r="19" spans="1:20" ht="15" customHeight="1">
      <c r="A19" s="1235"/>
      <c r="B19" s="1280"/>
      <c r="C19" s="1280"/>
      <c r="D19" s="1200"/>
      <c r="E19" s="587" t="s">
        <v>599</v>
      </c>
      <c r="F19" s="1199"/>
      <c r="G19" s="1258"/>
      <c r="H19" s="1182"/>
      <c r="I19" s="1182"/>
      <c r="J19" s="1203"/>
      <c r="K19" s="1261"/>
      <c r="L19" s="1263"/>
      <c r="M19" s="1182"/>
      <c r="N19" s="1183"/>
      <c r="O19" s="1217"/>
      <c r="P19" s="1213"/>
      <c r="Q19" s="1202"/>
      <c r="R19" s="1184"/>
      <c r="S19" s="1186"/>
      <c r="T19" s="1185"/>
    </row>
    <row r="20" spans="1:20" ht="15" customHeight="1">
      <c r="A20" s="1235"/>
      <c r="B20" s="1280"/>
      <c r="C20" s="1280"/>
      <c r="D20" s="1200"/>
      <c r="E20" s="587" t="s">
        <v>600</v>
      </c>
      <c r="F20" s="1199"/>
      <c r="G20" s="1258"/>
      <c r="H20" s="1182"/>
      <c r="I20" s="1182"/>
      <c r="J20" s="1203"/>
      <c r="K20" s="1261"/>
      <c r="L20" s="1263"/>
      <c r="M20" s="1182"/>
      <c r="N20" s="1183"/>
      <c r="O20" s="1217"/>
      <c r="P20" s="1213"/>
      <c r="Q20" s="1202"/>
      <c r="R20" s="1184"/>
      <c r="S20" s="1186"/>
      <c r="T20" s="1185"/>
    </row>
    <row r="21" spans="1:20" ht="30">
      <c r="A21" s="1235">
        <v>2</v>
      </c>
      <c r="B21" s="1280"/>
      <c r="C21" s="1280"/>
      <c r="D21" s="1200" t="s">
        <v>594</v>
      </c>
      <c r="E21" s="519" t="s">
        <v>608</v>
      </c>
      <c r="F21" s="1199">
        <v>2</v>
      </c>
      <c r="G21" s="1201">
        <v>1</v>
      </c>
      <c r="H21" s="1201">
        <v>1</v>
      </c>
      <c r="I21" s="1201" t="s">
        <v>858</v>
      </c>
      <c r="J21" s="1203" t="s">
        <v>208</v>
      </c>
      <c r="K21" s="1218"/>
      <c r="L21" s="1181"/>
      <c r="M21" s="1182">
        <v>1</v>
      </c>
      <c r="N21" s="1183">
        <f t="shared" ref="N21" si="0">IF(M21&lt;1,M21-AVERAGE(F21:I21),M21-(SUM(F21:I21)))</f>
        <v>-3</v>
      </c>
      <c r="O21" s="1217">
        <f t="shared" ref="O21" si="1">IF(M21&lt;1,(AVERAGE(F21:I21)/M21),SUM(F21:I21)/M21)</f>
        <v>4</v>
      </c>
      <c r="P21" s="1213" t="str">
        <f>IF(O21&lt;=V$17,"T",IF(O21&lt;$X$17,"R",IF(O21&gt;=$X$17,"P")))</f>
        <v>P</v>
      </c>
      <c r="Q21" s="1181"/>
      <c r="R21" s="1184" t="s">
        <v>209</v>
      </c>
      <c r="S21" s="1186" t="s">
        <v>210</v>
      </c>
      <c r="T21" s="1185" t="s">
        <v>211</v>
      </c>
    </row>
    <row r="22" spans="1:20" ht="15" customHeight="1">
      <c r="A22" s="1235"/>
      <c r="B22" s="1280"/>
      <c r="C22" s="1280"/>
      <c r="D22" s="1200"/>
      <c r="E22" s="200" t="s">
        <v>603</v>
      </c>
      <c r="F22" s="1199"/>
      <c r="G22" s="1202"/>
      <c r="H22" s="1202"/>
      <c r="I22" s="1202"/>
      <c r="J22" s="1203"/>
      <c r="K22" s="1218"/>
      <c r="L22" s="1181"/>
      <c r="M22" s="1182"/>
      <c r="N22" s="1183"/>
      <c r="O22" s="1217"/>
      <c r="P22" s="1213"/>
      <c r="Q22" s="1181"/>
      <c r="R22" s="1184"/>
      <c r="S22" s="1186"/>
      <c r="T22" s="1185"/>
    </row>
    <row r="23" spans="1:20" ht="30">
      <c r="A23" s="1235"/>
      <c r="B23" s="1280"/>
      <c r="C23" s="1280"/>
      <c r="D23" s="1200"/>
      <c r="E23" s="519" t="s">
        <v>604</v>
      </c>
      <c r="F23" s="1199"/>
      <c r="G23" s="1202"/>
      <c r="H23" s="1202"/>
      <c r="I23" s="1202"/>
      <c r="J23" s="1203"/>
      <c r="K23" s="1218"/>
      <c r="L23" s="1181"/>
      <c r="M23" s="1182"/>
      <c r="N23" s="1183"/>
      <c r="O23" s="1217"/>
      <c r="P23" s="1213"/>
      <c r="Q23" s="1181"/>
      <c r="R23" s="1184"/>
      <c r="S23" s="1186"/>
      <c r="T23" s="1185"/>
    </row>
    <row r="24" spans="1:20" ht="60">
      <c r="A24" s="1235">
        <v>3</v>
      </c>
      <c r="B24" s="1280"/>
      <c r="C24" s="1280"/>
      <c r="D24" s="1200" t="s">
        <v>595</v>
      </c>
      <c r="E24" s="519" t="s">
        <v>605</v>
      </c>
      <c r="F24" s="1199">
        <v>2</v>
      </c>
      <c r="G24" s="1278">
        <v>4</v>
      </c>
      <c r="H24" s="1201">
        <v>1</v>
      </c>
      <c r="I24" s="1201">
        <v>1</v>
      </c>
      <c r="J24" s="1203" t="s">
        <v>859</v>
      </c>
      <c r="K24" s="1218"/>
      <c r="L24" s="1181"/>
      <c r="M24" s="1182">
        <v>1</v>
      </c>
      <c r="N24" s="1183">
        <f>F24-M24</f>
        <v>1</v>
      </c>
      <c r="O24" s="1217">
        <f>F24/M24</f>
        <v>2</v>
      </c>
      <c r="P24" s="1285" t="str">
        <f>IF(O24&lt;=V$17,"T",IF(O24&lt;$X$17,"R",IF(O24&gt;=$X$17,"P")))</f>
        <v>P</v>
      </c>
      <c r="Q24" s="1181"/>
      <c r="R24" s="1184" t="s">
        <v>212</v>
      </c>
      <c r="S24" s="1186" t="s">
        <v>213</v>
      </c>
      <c r="T24" s="1185" t="s">
        <v>214</v>
      </c>
    </row>
    <row r="25" spans="1:20" ht="30">
      <c r="A25" s="1235"/>
      <c r="B25" s="1280"/>
      <c r="C25" s="1280"/>
      <c r="D25" s="1200"/>
      <c r="E25" s="519" t="s">
        <v>606</v>
      </c>
      <c r="F25" s="1199"/>
      <c r="G25" s="1278"/>
      <c r="H25" s="1202"/>
      <c r="I25" s="1202"/>
      <c r="J25" s="1203"/>
      <c r="K25" s="1218"/>
      <c r="L25" s="1181"/>
      <c r="M25" s="1182"/>
      <c r="N25" s="1183"/>
      <c r="O25" s="1217"/>
      <c r="P25" s="1286"/>
      <c r="Q25" s="1181"/>
      <c r="R25" s="1184"/>
      <c r="S25" s="1186"/>
      <c r="T25" s="1185"/>
    </row>
    <row r="26" spans="1:20" ht="15" customHeight="1">
      <c r="A26" s="1235"/>
      <c r="B26" s="1280"/>
      <c r="C26" s="1280"/>
      <c r="D26" s="1200"/>
      <c r="E26" s="519" t="s">
        <v>607</v>
      </c>
      <c r="F26" s="1199"/>
      <c r="G26" s="1278"/>
      <c r="H26" s="1202"/>
      <c r="I26" s="1202"/>
      <c r="J26" s="1203"/>
      <c r="K26" s="1218"/>
      <c r="L26" s="1181"/>
      <c r="M26" s="1182"/>
      <c r="N26" s="1183"/>
      <c r="O26" s="1217"/>
      <c r="P26" s="1286"/>
      <c r="Q26" s="1181"/>
      <c r="R26" s="1184"/>
      <c r="S26" s="1186"/>
      <c r="T26" s="1185"/>
    </row>
    <row r="27" spans="1:20" ht="45">
      <c r="A27" s="1235"/>
      <c r="B27" s="1280"/>
      <c r="C27" s="1280"/>
      <c r="D27" s="1200"/>
      <c r="E27" s="559" t="s">
        <v>609</v>
      </c>
      <c r="F27" s="1199"/>
      <c r="G27" s="1278"/>
      <c r="H27" s="1202"/>
      <c r="I27" s="1202"/>
      <c r="J27" s="1203"/>
      <c r="K27" s="1218"/>
      <c r="L27" s="1181"/>
      <c r="M27" s="1182"/>
      <c r="N27" s="1183"/>
      <c r="O27" s="1217"/>
      <c r="P27" s="1287"/>
      <c r="Q27" s="1181"/>
      <c r="R27" s="1184"/>
      <c r="S27" s="1186"/>
      <c r="T27" s="1185"/>
    </row>
    <row r="28" spans="1:20" ht="42.75" customHeight="1">
      <c r="A28" s="1282">
        <v>4</v>
      </c>
      <c r="B28" s="1280"/>
      <c r="C28" s="1280"/>
      <c r="D28" s="1203" t="s">
        <v>829</v>
      </c>
      <c r="E28" s="624" t="s">
        <v>778</v>
      </c>
      <c r="F28" s="1291"/>
      <c r="G28" s="1288">
        <v>1</v>
      </c>
      <c r="H28" s="1291"/>
      <c r="I28" s="1291"/>
      <c r="J28" s="1295" t="s">
        <v>780</v>
      </c>
      <c r="K28" s="1297"/>
      <c r="L28" s="1297"/>
      <c r="M28" s="1300">
        <v>1</v>
      </c>
      <c r="N28" s="1297"/>
      <c r="O28" s="1297"/>
      <c r="P28" s="1285" t="str">
        <f t="shared" ref="P28" si="2">IF(O28&lt;=V$17,"T",IF(O28&lt;$X$17,"R",IF(O28&gt;=$X$17,"P")))</f>
        <v>T</v>
      </c>
      <c r="Q28" s="1297"/>
      <c r="R28" s="1297"/>
      <c r="S28" s="1291"/>
      <c r="T28" s="1312"/>
    </row>
    <row r="29" spans="1:20" ht="28.5" customHeight="1">
      <c r="A29" s="1283"/>
      <c r="B29" s="1280"/>
      <c r="C29" s="1280"/>
      <c r="D29" s="1203"/>
      <c r="E29" s="624" t="s">
        <v>777</v>
      </c>
      <c r="F29" s="1289"/>
      <c r="G29" s="1289"/>
      <c r="H29" s="1289"/>
      <c r="I29" s="1289"/>
      <c r="J29" s="1296"/>
      <c r="K29" s="1298"/>
      <c r="L29" s="1298"/>
      <c r="M29" s="1301"/>
      <c r="N29" s="1298"/>
      <c r="O29" s="1298"/>
      <c r="P29" s="1286"/>
      <c r="Q29" s="1298"/>
      <c r="R29" s="1298"/>
      <c r="S29" s="1289"/>
      <c r="T29" s="1313"/>
    </row>
    <row r="30" spans="1:20" ht="15" customHeight="1">
      <c r="A30" s="1283"/>
      <c r="B30" s="1280"/>
      <c r="C30" s="1280"/>
      <c r="D30" s="1203"/>
      <c r="E30" s="624" t="s">
        <v>776</v>
      </c>
      <c r="F30" s="1289"/>
      <c r="G30" s="1289"/>
      <c r="H30" s="1289"/>
      <c r="I30" s="1289"/>
      <c r="J30" s="1296"/>
      <c r="K30" s="1298"/>
      <c r="L30" s="1298"/>
      <c r="M30" s="1301"/>
      <c r="N30" s="1298"/>
      <c r="O30" s="1298"/>
      <c r="P30" s="1286"/>
      <c r="Q30" s="1298"/>
      <c r="R30" s="1298"/>
      <c r="S30" s="1289"/>
      <c r="T30" s="1313"/>
    </row>
    <row r="31" spans="1:20" ht="15" customHeight="1">
      <c r="A31" s="1283"/>
      <c r="B31" s="1280"/>
      <c r="C31" s="1280"/>
      <c r="D31" s="1203"/>
      <c r="E31" s="624" t="s">
        <v>779</v>
      </c>
      <c r="F31" s="1289"/>
      <c r="G31" s="1289"/>
      <c r="H31" s="1289"/>
      <c r="I31" s="1289"/>
      <c r="J31" s="1296"/>
      <c r="K31" s="1298"/>
      <c r="L31" s="1298"/>
      <c r="M31" s="1301"/>
      <c r="N31" s="1298"/>
      <c r="O31" s="1298"/>
      <c r="P31" s="1287"/>
      <c r="Q31" s="1298"/>
      <c r="R31" s="1298"/>
      <c r="S31" s="1289"/>
      <c r="T31" s="1313"/>
    </row>
    <row r="32" spans="1:20" ht="24" customHeight="1">
      <c r="A32" s="1284"/>
      <c r="B32" s="1280"/>
      <c r="C32" s="1280"/>
      <c r="D32" s="1203"/>
      <c r="E32" s="624" t="s">
        <v>827</v>
      </c>
      <c r="F32" s="1289"/>
      <c r="G32" s="1290"/>
      <c r="H32" s="1290"/>
      <c r="I32" s="1290"/>
      <c r="J32" s="1296"/>
      <c r="K32" s="1299"/>
      <c r="L32" s="1299"/>
      <c r="M32" s="1302"/>
      <c r="N32" s="1299"/>
      <c r="O32" s="1299"/>
      <c r="P32" s="1285" t="str">
        <f t="shared" ref="P32" si="3">IF(O32&lt;=V$17,"T",IF(O32&lt;$X$17,"R",IF(O32&gt;=$X$17,"P")))</f>
        <v>T</v>
      </c>
      <c r="Q32" s="1299"/>
      <c r="R32" s="1299"/>
      <c r="S32" s="1290"/>
      <c r="T32" s="1314"/>
    </row>
    <row r="33" spans="1:21" ht="29.25" customHeight="1">
      <c r="A33" s="1282">
        <v>5</v>
      </c>
      <c r="B33" s="1280"/>
      <c r="C33" s="1280"/>
      <c r="D33" s="1184" t="s">
        <v>824</v>
      </c>
      <c r="E33" s="627" t="s">
        <v>778</v>
      </c>
      <c r="F33" s="1291"/>
      <c r="G33" s="1291">
        <v>100</v>
      </c>
      <c r="H33" s="1291"/>
      <c r="I33" s="1291"/>
      <c r="J33" s="1292" t="s">
        <v>781</v>
      </c>
      <c r="K33" s="1297"/>
      <c r="L33" s="1297"/>
      <c r="M33" s="1297"/>
      <c r="N33" s="1297"/>
      <c r="O33" s="1297"/>
      <c r="P33" s="1286"/>
      <c r="Q33" s="1297"/>
      <c r="R33" s="1297"/>
      <c r="S33" s="1297"/>
      <c r="T33" s="1312"/>
      <c r="U33" s="562"/>
    </row>
    <row r="34" spans="1:21" ht="15" customHeight="1">
      <c r="A34" s="1283"/>
      <c r="B34" s="1280"/>
      <c r="C34" s="1280"/>
      <c r="D34" s="1184"/>
      <c r="E34" s="626" t="s">
        <v>825</v>
      </c>
      <c r="F34" s="1289"/>
      <c r="G34" s="1289"/>
      <c r="H34" s="1289"/>
      <c r="I34" s="1289"/>
      <c r="J34" s="1293"/>
      <c r="K34" s="1298"/>
      <c r="L34" s="1298"/>
      <c r="M34" s="1298"/>
      <c r="N34" s="1298"/>
      <c r="O34" s="1298"/>
      <c r="P34" s="1286"/>
      <c r="Q34" s="1298"/>
      <c r="R34" s="1298"/>
      <c r="S34" s="1298"/>
      <c r="T34" s="1313"/>
    </row>
    <row r="35" spans="1:21" ht="15" customHeight="1">
      <c r="A35" s="1283"/>
      <c r="B35" s="1280"/>
      <c r="C35" s="1280"/>
      <c r="D35" s="1184"/>
      <c r="E35" s="626" t="s">
        <v>776</v>
      </c>
      <c r="F35" s="1289"/>
      <c r="G35" s="1289"/>
      <c r="H35" s="1289"/>
      <c r="I35" s="1289"/>
      <c r="J35" s="1293"/>
      <c r="K35" s="1298"/>
      <c r="L35" s="1298"/>
      <c r="M35" s="1298"/>
      <c r="N35" s="1298"/>
      <c r="O35" s="1298"/>
      <c r="P35" s="1287"/>
      <c r="Q35" s="1298"/>
      <c r="R35" s="1298"/>
      <c r="S35" s="1298"/>
      <c r="T35" s="1313"/>
    </row>
    <row r="36" spans="1:21" ht="15" customHeight="1">
      <c r="A36" s="1283"/>
      <c r="B36" s="1280"/>
      <c r="C36" s="1280"/>
      <c r="D36" s="1184"/>
      <c r="E36" s="626" t="s">
        <v>826</v>
      </c>
      <c r="F36" s="1289"/>
      <c r="G36" s="1289"/>
      <c r="H36" s="1289"/>
      <c r="I36" s="1289"/>
      <c r="J36" s="1293"/>
      <c r="K36" s="1298"/>
      <c r="L36" s="1298"/>
      <c r="M36" s="1298"/>
      <c r="N36" s="1298"/>
      <c r="O36" s="1298"/>
      <c r="P36" s="1285" t="str">
        <f t="shared" ref="P36" si="4">IF(O36&lt;=V$17,"T",IF(O36&lt;$X$17,"R",IF(O36&gt;=$X$17,"P")))</f>
        <v>T</v>
      </c>
      <c r="Q36" s="1298"/>
      <c r="R36" s="1298"/>
      <c r="S36" s="1298"/>
      <c r="T36" s="1313"/>
    </row>
    <row r="37" spans="1:21" ht="15" customHeight="1">
      <c r="A37" s="1284"/>
      <c r="B37" s="1280"/>
      <c r="C37" s="1280"/>
      <c r="D37" s="1184"/>
      <c r="E37" s="626" t="s">
        <v>827</v>
      </c>
      <c r="F37" s="1290"/>
      <c r="G37" s="1290"/>
      <c r="H37" s="1290"/>
      <c r="I37" s="1290"/>
      <c r="J37" s="1294"/>
      <c r="K37" s="1299"/>
      <c r="L37" s="1299"/>
      <c r="M37" s="1299"/>
      <c r="N37" s="1299"/>
      <c r="O37" s="1299"/>
      <c r="P37" s="1287"/>
      <c r="Q37" s="1299"/>
      <c r="R37" s="1299"/>
      <c r="S37" s="1299"/>
      <c r="T37" s="1314"/>
    </row>
    <row r="38" spans="1:21" ht="29.25" customHeight="1" thickBot="1">
      <c r="A38" s="628">
        <v>6</v>
      </c>
      <c r="B38" s="1280"/>
      <c r="C38" s="1280"/>
      <c r="D38" s="1315" t="s">
        <v>828</v>
      </c>
      <c r="E38" s="198" t="s">
        <v>860</v>
      </c>
      <c r="F38" s="1325">
        <v>0</v>
      </c>
      <c r="G38" s="1332">
        <v>0</v>
      </c>
      <c r="H38" s="1330">
        <v>0</v>
      </c>
      <c r="I38" s="1332">
        <v>1</v>
      </c>
      <c r="J38" s="1320" t="s">
        <v>863</v>
      </c>
      <c r="K38" s="1322"/>
      <c r="L38" s="1322"/>
      <c r="M38" s="1325">
        <v>1</v>
      </c>
      <c r="N38" s="1325">
        <v>1</v>
      </c>
      <c r="O38" s="1325">
        <v>1</v>
      </c>
      <c r="P38" s="1335" t="e">
        <f>IF(#REF!&lt;=V$17,"T",IF(#REF!&lt;$X$17,"R",IF(#REF!&gt;=$X$17,"P")))</f>
        <v>#REF!</v>
      </c>
      <c r="Q38" s="1303"/>
      <c r="R38" s="1306"/>
      <c r="S38" s="1303"/>
      <c r="T38" s="1309"/>
      <c r="U38" s="562"/>
    </row>
    <row r="39" spans="1:21" ht="15" customHeight="1">
      <c r="B39" s="1280"/>
      <c r="C39" s="1280"/>
      <c r="D39" s="1316"/>
      <c r="E39" s="563" t="s">
        <v>861</v>
      </c>
      <c r="F39" s="1326"/>
      <c r="G39" s="1333"/>
      <c r="H39" s="1331"/>
      <c r="I39" s="1333"/>
      <c r="J39" s="1321"/>
      <c r="K39" s="1323"/>
      <c r="L39" s="1323"/>
      <c r="M39" s="1326"/>
      <c r="N39" s="1326"/>
      <c r="O39" s="1328"/>
      <c r="P39" s="1336"/>
      <c r="Q39" s="1304"/>
      <c r="R39" s="1307"/>
      <c r="S39" s="1304"/>
      <c r="T39" s="1310"/>
      <c r="U39" s="562"/>
    </row>
    <row r="40" spans="1:21">
      <c r="B40" s="1280"/>
      <c r="C40" s="1280"/>
      <c r="D40" s="1316"/>
      <c r="E40" s="1318" t="s">
        <v>862</v>
      </c>
      <c r="F40" s="1326"/>
      <c r="G40" s="1333"/>
      <c r="H40" s="1331"/>
      <c r="I40" s="1333"/>
      <c r="J40" s="804" t="s">
        <v>864</v>
      </c>
      <c r="K40" s="1323"/>
      <c r="L40" s="1323"/>
      <c r="M40" s="1326"/>
      <c r="N40" s="1326"/>
      <c r="O40" s="1328"/>
      <c r="P40" s="1336"/>
      <c r="Q40" s="1304"/>
      <c r="R40" s="1307"/>
      <c r="S40" s="1304"/>
      <c r="T40" s="1310"/>
      <c r="U40" s="562"/>
    </row>
    <row r="41" spans="1:21" ht="45.75" thickBot="1">
      <c r="A41" s="54" t="s">
        <v>25</v>
      </c>
      <c r="B41" s="1281"/>
      <c r="C41" s="1280"/>
      <c r="D41" s="1317"/>
      <c r="E41" s="1319"/>
      <c r="F41" s="1327"/>
      <c r="G41" s="1334"/>
      <c r="H41" s="1331"/>
      <c r="I41" s="1334"/>
      <c r="J41" s="800" t="s">
        <v>865</v>
      </c>
      <c r="K41" s="1323"/>
      <c r="L41" s="1324"/>
      <c r="M41" s="1327"/>
      <c r="N41" s="1327"/>
      <c r="O41" s="1329"/>
      <c r="P41" s="1337"/>
      <c r="Q41" s="1305"/>
      <c r="R41" s="1308"/>
      <c r="S41" s="1305"/>
      <c r="T41" s="1311"/>
      <c r="U41" s="562"/>
    </row>
    <row r="42" spans="1:21">
      <c r="A42" s="2"/>
      <c r="B42" s="802"/>
      <c r="C42" s="802"/>
      <c r="D42" s="2"/>
      <c r="E42" s="802"/>
      <c r="F42" s="802"/>
      <c r="G42" s="802"/>
      <c r="H42" s="802"/>
      <c r="I42" s="802"/>
      <c r="J42" s="802"/>
      <c r="K42" s="802"/>
      <c r="L42" s="2"/>
      <c r="M42" s="2"/>
      <c r="N42" s="802"/>
      <c r="O42" s="801"/>
      <c r="P42" s="803"/>
      <c r="Q42" s="802"/>
      <c r="R42" s="802"/>
      <c r="S42" s="2"/>
      <c r="T42" s="2"/>
    </row>
    <row r="43" spans="1:21" ht="15">
      <c r="A43" s="494"/>
      <c r="B43" s="495"/>
      <c r="C43" s="495"/>
      <c r="D43" s="495"/>
      <c r="E43" s="495"/>
      <c r="F43" s="495"/>
      <c r="G43" s="495"/>
      <c r="H43" s="495"/>
      <c r="I43" s="495"/>
      <c r="J43" s="495"/>
      <c r="K43" s="495"/>
      <c r="L43" s="495"/>
      <c r="M43" s="495"/>
      <c r="N43" s="189"/>
      <c r="O43" s="189"/>
      <c r="P43" s="189"/>
      <c r="Q43" s="495"/>
      <c r="R43" s="495"/>
      <c r="S43" s="495"/>
      <c r="T43" s="496"/>
    </row>
    <row r="44" spans="1:21" ht="15">
      <c r="A44" s="494"/>
      <c r="B44" s="495"/>
      <c r="C44" s="495"/>
      <c r="D44" s="495"/>
      <c r="E44" s="495"/>
      <c r="F44" s="495"/>
      <c r="G44" s="495"/>
      <c r="H44" s="495"/>
      <c r="I44" s="495"/>
      <c r="J44" s="495"/>
      <c r="K44" s="495"/>
      <c r="L44" s="495"/>
      <c r="M44" s="495"/>
      <c r="N44" s="189"/>
      <c r="O44" s="189"/>
      <c r="P44" s="189"/>
      <c r="Q44" s="495"/>
      <c r="R44" s="495"/>
      <c r="S44" s="495"/>
      <c r="T44" s="496"/>
    </row>
    <row r="45" spans="1:21" ht="15">
      <c r="A45" s="494"/>
      <c r="B45" s="495"/>
      <c r="C45" s="495"/>
      <c r="D45" s="495"/>
      <c r="E45" s="495"/>
      <c r="F45" s="495"/>
      <c r="G45" s="495"/>
      <c r="H45" s="495"/>
      <c r="I45" s="495"/>
      <c r="J45" s="495"/>
      <c r="K45" s="495"/>
      <c r="L45" s="495"/>
      <c r="M45" s="495"/>
      <c r="N45" s="189"/>
      <c r="O45" s="189"/>
      <c r="P45" s="189"/>
      <c r="Q45" s="495"/>
      <c r="R45" s="495"/>
      <c r="S45" s="495"/>
      <c r="T45" s="496"/>
    </row>
    <row r="46" spans="1:21" ht="15">
      <c r="A46" s="494"/>
      <c r="B46" s="495"/>
      <c r="C46" s="495"/>
      <c r="D46" s="495"/>
      <c r="E46" s="495"/>
      <c r="F46" s="495"/>
      <c r="G46" s="495"/>
      <c r="H46" s="495"/>
      <c r="I46" s="495"/>
      <c r="J46" s="495"/>
      <c r="K46" s="495"/>
      <c r="L46" s="495"/>
      <c r="M46" s="495"/>
      <c r="N46" s="189"/>
      <c r="O46" s="189"/>
      <c r="P46" s="189"/>
      <c r="Q46" s="495"/>
      <c r="R46" s="495"/>
      <c r="S46" s="495"/>
      <c r="T46" s="496"/>
    </row>
    <row r="47" spans="1:21" ht="15">
      <c r="A47" s="494"/>
      <c r="B47" s="495"/>
      <c r="C47" s="495"/>
      <c r="D47" s="495"/>
      <c r="E47" s="495"/>
      <c r="F47" s="495"/>
      <c r="G47" s="495"/>
      <c r="H47" s="495"/>
      <c r="I47" s="495"/>
      <c r="J47" s="495"/>
      <c r="K47" s="495"/>
      <c r="L47" s="495"/>
      <c r="M47" s="495"/>
      <c r="N47" s="189"/>
      <c r="O47" s="189"/>
      <c r="P47" s="189"/>
      <c r="Q47" s="495"/>
      <c r="R47" s="495"/>
      <c r="S47" s="495"/>
      <c r="T47" s="496"/>
    </row>
    <row r="48" spans="1:21" ht="15">
      <c r="A48" s="494"/>
      <c r="B48" s="495"/>
      <c r="C48" s="495"/>
      <c r="D48" s="495"/>
      <c r="E48" s="495"/>
      <c r="F48" s="495"/>
      <c r="G48" s="495"/>
      <c r="H48" s="495"/>
      <c r="I48" s="495"/>
      <c r="J48" s="495"/>
      <c r="K48" s="495"/>
      <c r="L48" s="495"/>
      <c r="M48" s="495"/>
      <c r="N48" s="189"/>
      <c r="O48" s="189"/>
      <c r="P48" s="189"/>
      <c r="Q48" s="495"/>
      <c r="R48" s="495"/>
      <c r="S48" s="495"/>
      <c r="T48" s="496"/>
    </row>
    <row r="49" spans="1:20" ht="15">
      <c r="A49" s="494"/>
      <c r="B49" s="495"/>
      <c r="C49" s="495"/>
      <c r="D49" s="495"/>
      <c r="E49" s="495"/>
      <c r="F49" s="495"/>
      <c r="G49" s="495"/>
      <c r="H49" s="495"/>
      <c r="I49" s="495"/>
      <c r="J49" s="495"/>
      <c r="K49" s="495"/>
      <c r="L49" s="495"/>
      <c r="M49" s="495"/>
      <c r="N49" s="189"/>
      <c r="O49" s="189"/>
      <c r="P49" s="189"/>
      <c r="Q49" s="495"/>
      <c r="R49" s="495"/>
      <c r="S49" s="495"/>
      <c r="T49" s="496"/>
    </row>
    <row r="50" spans="1:20" ht="15">
      <c r="A50" s="494"/>
      <c r="B50" s="495"/>
      <c r="C50" s="495"/>
      <c r="D50" s="495"/>
      <c r="E50" s="495"/>
      <c r="F50" s="495"/>
      <c r="G50" s="495"/>
      <c r="H50" s="495"/>
      <c r="I50" s="495"/>
      <c r="J50" s="495"/>
      <c r="K50" s="495"/>
      <c r="L50" s="495"/>
      <c r="M50" s="495"/>
      <c r="N50" s="189"/>
      <c r="O50" s="189"/>
      <c r="P50" s="189"/>
      <c r="Q50" s="495"/>
      <c r="R50" s="495"/>
      <c r="S50" s="495"/>
      <c r="T50" s="496"/>
    </row>
    <row r="51" spans="1:20" ht="15">
      <c r="A51" s="494"/>
      <c r="B51" s="495"/>
      <c r="C51" s="495"/>
      <c r="D51" s="495"/>
      <c r="E51" s="495"/>
      <c r="F51" s="495"/>
      <c r="G51" s="495"/>
      <c r="H51" s="495"/>
      <c r="I51" s="495"/>
      <c r="J51" s="495"/>
      <c r="K51" s="495"/>
      <c r="L51" s="495"/>
      <c r="M51" s="495"/>
      <c r="N51" s="189"/>
      <c r="O51" s="189"/>
      <c r="P51" s="189"/>
      <c r="Q51" s="495"/>
      <c r="R51" s="495"/>
      <c r="S51" s="495"/>
      <c r="T51" s="496"/>
    </row>
    <row r="52" spans="1:20" ht="15">
      <c r="A52" s="494"/>
      <c r="B52" s="495"/>
      <c r="C52" s="495"/>
      <c r="D52" s="495"/>
      <c r="E52" s="495"/>
      <c r="F52" s="495"/>
      <c r="G52" s="495"/>
      <c r="H52" s="495"/>
      <c r="I52" s="495"/>
      <c r="J52" s="495"/>
      <c r="K52" s="495"/>
      <c r="L52" s="495"/>
      <c r="M52" s="495"/>
      <c r="N52" s="189"/>
      <c r="O52" s="189"/>
      <c r="P52" s="189"/>
      <c r="Q52" s="495"/>
      <c r="R52" s="495"/>
      <c r="S52" s="495"/>
      <c r="T52" s="496"/>
    </row>
    <row r="53" spans="1:20" ht="15">
      <c r="A53" s="494"/>
      <c r="B53" s="495"/>
      <c r="C53" s="495"/>
      <c r="D53" s="495"/>
      <c r="E53" s="495"/>
      <c r="F53" s="495"/>
      <c r="G53" s="495"/>
      <c r="H53" s="495"/>
      <c r="I53" s="495"/>
      <c r="J53" s="495"/>
      <c r="K53" s="495"/>
      <c r="L53" s="495"/>
      <c r="M53" s="495"/>
      <c r="N53" s="190"/>
      <c r="O53" s="190"/>
      <c r="P53" s="190"/>
      <c r="Q53" s="495"/>
      <c r="R53" s="495"/>
      <c r="S53" s="495"/>
      <c r="T53" s="496"/>
    </row>
    <row r="54" spans="1:20" ht="15">
      <c r="A54" s="1"/>
      <c r="B54" s="1"/>
      <c r="C54" s="1"/>
      <c r="D54" s="1"/>
      <c r="E54" s="1"/>
      <c r="F54" s="1"/>
      <c r="G54" s="1"/>
      <c r="H54" s="1"/>
      <c r="I54" s="1"/>
      <c r="J54" s="1"/>
      <c r="K54" s="1"/>
      <c r="L54" s="1"/>
      <c r="M54" s="1"/>
      <c r="N54" s="1"/>
      <c r="O54" s="1"/>
      <c r="P54" s="1"/>
      <c r="Q54" s="1"/>
      <c r="R54" s="1"/>
      <c r="S54" s="1"/>
      <c r="T54" s="1"/>
    </row>
  </sheetData>
  <mergeCells count="136">
    <mergeCell ref="T38:T41"/>
    <mergeCell ref="Q33:Q37"/>
    <mergeCell ref="R33:R37"/>
    <mergeCell ref="S33:S37"/>
    <mergeCell ref="T33:T37"/>
    <mergeCell ref="C17:C41"/>
    <mergeCell ref="D38:D41"/>
    <mergeCell ref="E40:E41"/>
    <mergeCell ref="J38:J39"/>
    <mergeCell ref="K38:K41"/>
    <mergeCell ref="L38:L41"/>
    <mergeCell ref="N38:N41"/>
    <mergeCell ref="M38:M41"/>
    <mergeCell ref="O38:O41"/>
    <mergeCell ref="H38:H41"/>
    <mergeCell ref="G38:G41"/>
    <mergeCell ref="F38:F41"/>
    <mergeCell ref="I38:I41"/>
    <mergeCell ref="P38:P41"/>
    <mergeCell ref="T28:T32"/>
    <mergeCell ref="O33:O37"/>
    <mergeCell ref="Q28:Q32"/>
    <mergeCell ref="R28:R32"/>
    <mergeCell ref="S28:S32"/>
    <mergeCell ref="K33:K37"/>
    <mergeCell ref="L33:L37"/>
    <mergeCell ref="M33:M37"/>
    <mergeCell ref="N33:N37"/>
    <mergeCell ref="P36:P37"/>
    <mergeCell ref="Q38:Q41"/>
    <mergeCell ref="R38:R41"/>
    <mergeCell ref="S38:S41"/>
    <mergeCell ref="A33:A37"/>
    <mergeCell ref="P24:P27"/>
    <mergeCell ref="P28:P31"/>
    <mergeCell ref="P32:P35"/>
    <mergeCell ref="G28:G32"/>
    <mergeCell ref="G33:G37"/>
    <mergeCell ref="F28:F32"/>
    <mergeCell ref="D33:D37"/>
    <mergeCell ref="H28:H32"/>
    <mergeCell ref="F33:F37"/>
    <mergeCell ref="H33:H37"/>
    <mergeCell ref="I33:I37"/>
    <mergeCell ref="I28:I32"/>
    <mergeCell ref="J33:J37"/>
    <mergeCell ref="D28:D32"/>
    <mergeCell ref="A28:A32"/>
    <mergeCell ref="J28:J32"/>
    <mergeCell ref="O24:O27"/>
    <mergeCell ref="K28:K32"/>
    <mergeCell ref="L28:L32"/>
    <mergeCell ref="M28:M32"/>
    <mergeCell ref="N28:N32"/>
    <mergeCell ref="O28:O32"/>
    <mergeCell ref="G17:G20"/>
    <mergeCell ref="H17:H20"/>
    <mergeCell ref="I17:I20"/>
    <mergeCell ref="K17:K20"/>
    <mergeCell ref="L17:L20"/>
    <mergeCell ref="M17:M20"/>
    <mergeCell ref="N24:N27"/>
    <mergeCell ref="A2:E4"/>
    <mergeCell ref="F2:M2"/>
    <mergeCell ref="A21:A23"/>
    <mergeCell ref="A14:A15"/>
    <mergeCell ref="D17:D20"/>
    <mergeCell ref="J17:J20"/>
    <mergeCell ref="A24:A27"/>
    <mergeCell ref="D24:D27"/>
    <mergeCell ref="J24:J27"/>
    <mergeCell ref="F24:F27"/>
    <mergeCell ref="M24:M27"/>
    <mergeCell ref="G24:G27"/>
    <mergeCell ref="I24:I27"/>
    <mergeCell ref="H24:H27"/>
    <mergeCell ref="K24:K27"/>
    <mergeCell ref="L24:L27"/>
    <mergeCell ref="B17:B41"/>
    <mergeCell ref="N2:T2"/>
    <mergeCell ref="F3:M4"/>
    <mergeCell ref="N3:T3"/>
    <mergeCell ref="N4:T4"/>
    <mergeCell ref="A17:A20"/>
    <mergeCell ref="Q17:Q20"/>
    <mergeCell ref="R17:R20"/>
    <mergeCell ref="S17:S20"/>
    <mergeCell ref="T17:T20"/>
    <mergeCell ref="K14:K15"/>
    <mergeCell ref="L14:L15"/>
    <mergeCell ref="A6:E6"/>
    <mergeCell ref="F6:M6"/>
    <mergeCell ref="A7:E7"/>
    <mergeCell ref="F7:M7"/>
    <mergeCell ref="A8:E8"/>
    <mergeCell ref="F8:M8"/>
    <mergeCell ref="A9:E9"/>
    <mergeCell ref="F9:M9"/>
    <mergeCell ref="A11:T11"/>
    <mergeCell ref="A13:L13"/>
    <mergeCell ref="M13:T13"/>
    <mergeCell ref="B14:B15"/>
    <mergeCell ref="C14:C15"/>
    <mergeCell ref="T14:T15"/>
    <mergeCell ref="M14:M15"/>
    <mergeCell ref="N14:P14"/>
    <mergeCell ref="R14:R15"/>
    <mergeCell ref="Q14:Q15"/>
    <mergeCell ref="F17:F20"/>
    <mergeCell ref="D21:D23"/>
    <mergeCell ref="F21:F23"/>
    <mergeCell ref="G21:G23"/>
    <mergeCell ref="H21:H23"/>
    <mergeCell ref="I21:I23"/>
    <mergeCell ref="J21:J23"/>
    <mergeCell ref="D14:D15"/>
    <mergeCell ref="E14:E15"/>
    <mergeCell ref="F14:I14"/>
    <mergeCell ref="J14:J15"/>
    <mergeCell ref="P21:P23"/>
    <mergeCell ref="P17:P20"/>
    <mergeCell ref="N17:N20"/>
    <mergeCell ref="O17:O20"/>
    <mergeCell ref="O21:O23"/>
    <mergeCell ref="S21:S23"/>
    <mergeCell ref="T21:T23"/>
    <mergeCell ref="K21:K23"/>
    <mergeCell ref="L21:L23"/>
    <mergeCell ref="M21:M23"/>
    <mergeCell ref="N21:N23"/>
    <mergeCell ref="R21:R23"/>
    <mergeCell ref="Q21:Q23"/>
    <mergeCell ref="T24:T27"/>
    <mergeCell ref="S24:S27"/>
    <mergeCell ref="R24:R27"/>
    <mergeCell ref="Q24:Q27"/>
  </mergeCells>
  <conditionalFormatting sqref="P17 P21 P24 P28 P32 P36">
    <cfRule type="containsText" dxfId="23" priority="5" stopIfTrue="1" operator="containsText" text="P">
      <formula>NOT(ISERROR(SEARCH("P",P17)))</formula>
    </cfRule>
    <cfRule type="containsText" dxfId="22" priority="6" stopIfTrue="1" operator="containsText" text="R">
      <formula>NOT(ISERROR(SEARCH("R",P17)))</formula>
    </cfRule>
    <cfRule type="containsText" dxfId="21" priority="7" operator="containsText" text="T">
      <formula>NOT(ISERROR(SEARCH("T",P17)))</formula>
    </cfRule>
  </conditionalFormatting>
  <conditionalFormatting sqref="P24 P17 P21 P28 P32 P36">
    <cfRule type="iconSet" priority="128">
      <iconSet iconSet="3Symbols2">
        <cfvo type="percent" val="0"/>
        <cfvo type="percent" val="0.74"/>
        <cfvo type="percent" val="0.85"/>
      </iconSet>
    </cfRule>
  </conditionalFormatting>
  <conditionalFormatting sqref="P38">
    <cfRule type="containsText" dxfId="20" priority="1" stopIfTrue="1" operator="containsText" text="P">
      <formula>NOT(ISERROR(SEARCH("P",P38)))</formula>
    </cfRule>
    <cfRule type="containsText" dxfId="19" priority="2" stopIfTrue="1" operator="containsText" text="R">
      <formula>NOT(ISERROR(SEARCH("R",P38)))</formula>
    </cfRule>
    <cfRule type="containsText" dxfId="18" priority="3" operator="containsText" text="T">
      <formula>NOT(ISERROR(SEARCH("T",P38)))</formula>
    </cfRule>
  </conditionalFormatting>
  <conditionalFormatting sqref="P38">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9"/>
  <sheetViews>
    <sheetView topLeftCell="D10" zoomScale="66" zoomScaleNormal="66" workbookViewId="0">
      <selection activeCell="J24" sqref="J24:J27"/>
    </sheetView>
  </sheetViews>
  <sheetFormatPr baseColWidth="10" defaultColWidth="11.42578125" defaultRowHeight="15"/>
  <cols>
    <col min="1" max="1" width="11.42578125" style="194"/>
    <col min="2" max="2" width="34.5703125" style="194" customWidth="1"/>
    <col min="3" max="3" width="30" style="194" customWidth="1"/>
    <col min="4" max="4" width="46.5703125" style="194" customWidth="1"/>
    <col min="5" max="5" width="81.85546875" style="194" customWidth="1"/>
    <col min="6" max="9" width="11.42578125" style="194"/>
    <col min="10" max="10" width="67.42578125" style="194" customWidth="1"/>
    <col min="11" max="11" width="27" style="194" customWidth="1"/>
    <col min="12" max="12" width="31.5703125" style="194" customWidth="1"/>
    <col min="13" max="13" width="11.42578125" style="194"/>
    <col min="14" max="14" width="21" style="194" customWidth="1"/>
    <col min="15" max="16" width="11.42578125" style="194"/>
    <col min="17" max="17" width="31.85546875" style="194" customWidth="1"/>
    <col min="18" max="18" width="24.140625" style="194" customWidth="1"/>
    <col min="19" max="19" width="11.42578125" style="194"/>
    <col min="20" max="20" width="19.42578125" style="194" customWidth="1"/>
    <col min="21" max="16384" width="11.42578125" style="194"/>
  </cols>
  <sheetData>
    <row r="1" spans="1:20" ht="15.75" thickBot="1"/>
    <row r="2" spans="1:20" ht="16.5" thickBot="1">
      <c r="A2" s="1264"/>
      <c r="B2" s="1265"/>
      <c r="C2" s="1265"/>
      <c r="D2" s="1265"/>
      <c r="E2" s="1266"/>
      <c r="F2" s="1273" t="s">
        <v>18</v>
      </c>
      <c r="G2" s="1274"/>
      <c r="H2" s="1274"/>
      <c r="I2" s="1274"/>
      <c r="J2" s="1274"/>
      <c r="K2" s="1274"/>
      <c r="L2" s="1274"/>
      <c r="M2" s="1275"/>
      <c r="N2" s="1219" t="s">
        <v>19</v>
      </c>
      <c r="O2" s="1220"/>
      <c r="P2" s="1220"/>
      <c r="Q2" s="1220"/>
      <c r="R2" s="1220"/>
      <c r="S2" s="1220"/>
      <c r="T2" s="1221"/>
    </row>
    <row r="3" spans="1:20" ht="16.5" thickBot="1">
      <c r="A3" s="1267"/>
      <c r="B3" s="1268"/>
      <c r="C3" s="1268"/>
      <c r="D3" s="1268"/>
      <c r="E3" s="1269"/>
      <c r="F3" s="1222" t="s">
        <v>17</v>
      </c>
      <c r="G3" s="1223"/>
      <c r="H3" s="1223"/>
      <c r="I3" s="1223"/>
      <c r="J3" s="1223"/>
      <c r="K3" s="1223"/>
      <c r="L3" s="1223"/>
      <c r="M3" s="1224"/>
      <c r="N3" s="1228" t="s">
        <v>215</v>
      </c>
      <c r="O3" s="1229"/>
      <c r="P3" s="1229"/>
      <c r="Q3" s="1229"/>
      <c r="R3" s="1229"/>
      <c r="S3" s="1229"/>
      <c r="T3" s="1230"/>
    </row>
    <row r="4" spans="1:20" ht="16.5" thickBot="1">
      <c r="A4" s="1270"/>
      <c r="B4" s="1271"/>
      <c r="C4" s="1271"/>
      <c r="D4" s="1271"/>
      <c r="E4" s="1272"/>
      <c r="F4" s="1225"/>
      <c r="G4" s="1226"/>
      <c r="H4" s="1226"/>
      <c r="I4" s="1226"/>
      <c r="J4" s="1226"/>
      <c r="K4" s="1226"/>
      <c r="L4" s="1226"/>
      <c r="M4" s="1227"/>
      <c r="N4" s="1231" t="s">
        <v>8</v>
      </c>
      <c r="O4" s="1232"/>
      <c r="P4" s="1232"/>
      <c r="Q4" s="1232"/>
      <c r="R4" s="1232"/>
      <c r="S4" s="1232"/>
      <c r="T4" s="1233"/>
    </row>
    <row r="5" spans="1:20" ht="15.75">
      <c r="A5" s="267"/>
      <c r="B5" s="267"/>
      <c r="C5" s="267"/>
      <c r="D5" s="267"/>
      <c r="E5" s="267"/>
      <c r="F5" s="267"/>
      <c r="G5" s="267"/>
      <c r="H5" s="267"/>
      <c r="I5" s="267"/>
      <c r="J5" s="514"/>
      <c r="K5" s="514"/>
      <c r="L5" s="520"/>
      <c r="M5" s="520"/>
      <c r="N5" s="520"/>
      <c r="O5" s="520"/>
      <c r="P5" s="520"/>
      <c r="Q5" s="520"/>
      <c r="R5" s="520"/>
      <c r="S5" s="520"/>
      <c r="T5" s="520"/>
    </row>
    <row r="6" spans="1:20" ht="15.75">
      <c r="A6" s="1240" t="s">
        <v>10</v>
      </c>
      <c r="B6" s="1240"/>
      <c r="C6" s="1240"/>
      <c r="D6" s="1240"/>
      <c r="E6" s="1240"/>
      <c r="F6" s="1241" t="s">
        <v>489</v>
      </c>
      <c r="G6" s="1242"/>
      <c r="H6" s="1242"/>
      <c r="I6" s="1242"/>
      <c r="J6" s="1242"/>
      <c r="K6" s="1242"/>
      <c r="L6" s="1242"/>
      <c r="M6" s="1243"/>
      <c r="N6" s="520"/>
      <c r="O6" s="520"/>
      <c r="P6" s="520"/>
      <c r="Q6" s="520"/>
      <c r="R6" s="520"/>
      <c r="S6" s="520"/>
      <c r="T6" s="520"/>
    </row>
    <row r="7" spans="1:20" ht="15.75">
      <c r="A7" s="1369" cm="1">
        <f t="array" aca="1" ref="A7" ca="1">+I37+A7:T44</f>
        <v>0</v>
      </c>
      <c r="B7" s="1240"/>
      <c r="C7" s="1240"/>
      <c r="D7" s="1240"/>
      <c r="E7" s="1240"/>
      <c r="F7" s="1241">
        <v>2021</v>
      </c>
      <c r="G7" s="1242"/>
      <c r="H7" s="1242"/>
      <c r="I7" s="1242"/>
      <c r="J7" s="1242"/>
      <c r="K7" s="1242"/>
      <c r="L7" s="1242"/>
      <c r="M7" s="1243"/>
      <c r="N7" s="520"/>
      <c r="O7" s="520"/>
      <c r="P7" s="520"/>
      <c r="Q7" s="520"/>
      <c r="R7" s="520"/>
      <c r="S7" s="520"/>
      <c r="T7" s="520"/>
    </row>
    <row r="8" spans="1:20" ht="15.75">
      <c r="A8" s="1240" t="s">
        <v>6</v>
      </c>
      <c r="B8" s="1240"/>
      <c r="C8" s="1240"/>
      <c r="D8" s="1240"/>
      <c r="E8" s="1240"/>
      <c r="F8" s="1370">
        <v>44197</v>
      </c>
      <c r="G8" s="1242"/>
      <c r="H8" s="1242"/>
      <c r="I8" s="1242"/>
      <c r="J8" s="1242"/>
      <c r="K8" s="1242"/>
      <c r="L8" s="1242"/>
      <c r="M8" s="1243"/>
      <c r="N8" s="520"/>
      <c r="O8" s="520"/>
      <c r="P8" s="520"/>
      <c r="Q8" s="520"/>
      <c r="R8" s="520"/>
      <c r="S8" s="520"/>
      <c r="T8" s="520"/>
    </row>
    <row r="9" spans="1:20" ht="15.75">
      <c r="A9" s="1240" t="s">
        <v>7</v>
      </c>
      <c r="B9" s="1240"/>
      <c r="C9" s="1240"/>
      <c r="D9" s="1240"/>
      <c r="E9" s="1240"/>
      <c r="F9" s="1370">
        <v>44206</v>
      </c>
      <c r="G9" s="1242"/>
      <c r="H9" s="1242"/>
      <c r="I9" s="1242"/>
      <c r="J9" s="1242"/>
      <c r="K9" s="1242"/>
      <c r="L9" s="1242"/>
      <c r="M9" s="1243"/>
      <c r="N9" s="520"/>
      <c r="O9" s="520"/>
      <c r="P9" s="520"/>
      <c r="Q9" s="520"/>
      <c r="R9" s="520"/>
      <c r="S9" s="520"/>
      <c r="T9" s="520"/>
    </row>
    <row r="10" spans="1:20" ht="16.5" thickBot="1">
      <c r="A10" s="635"/>
      <c r="B10" s="635"/>
      <c r="C10" s="635"/>
      <c r="D10" s="636"/>
      <c r="E10" s="636"/>
      <c r="F10" s="637"/>
      <c r="G10" s="636"/>
      <c r="H10" s="636"/>
      <c r="I10" s="636"/>
      <c r="J10" s="638"/>
      <c r="K10" s="639"/>
      <c r="L10" s="639"/>
      <c r="M10" s="640"/>
      <c r="N10" s="641"/>
      <c r="O10" s="641"/>
      <c r="P10" s="641"/>
      <c r="Q10" s="641"/>
      <c r="R10" s="641"/>
      <c r="S10" s="641"/>
      <c r="T10" s="641"/>
    </row>
    <row r="11" spans="1:20" ht="16.5" thickBot="1">
      <c r="A11" s="1371" t="s">
        <v>9</v>
      </c>
      <c r="B11" s="1372"/>
      <c r="C11" s="1372"/>
      <c r="D11" s="1372"/>
      <c r="E11" s="1372"/>
      <c r="F11" s="1372"/>
      <c r="G11" s="1372"/>
      <c r="H11" s="1372"/>
      <c r="I11" s="1372"/>
      <c r="J11" s="1372"/>
      <c r="K11" s="1372"/>
      <c r="L11" s="1372"/>
      <c r="M11" s="1372"/>
      <c r="N11" s="1372"/>
      <c r="O11" s="1372"/>
      <c r="P11" s="1372"/>
      <c r="Q11" s="1372"/>
      <c r="R11" s="1372"/>
      <c r="S11" s="1372"/>
      <c r="T11" s="1373"/>
    </row>
    <row r="12" spans="1:20" ht="16.5" thickBot="1">
      <c r="A12" s="642"/>
      <c r="B12" s="643"/>
      <c r="C12" s="643"/>
      <c r="D12" s="644"/>
      <c r="E12" s="644"/>
      <c r="F12" s="643"/>
      <c r="G12" s="644"/>
      <c r="H12" s="644"/>
      <c r="I12" s="644"/>
      <c r="J12" s="645"/>
      <c r="K12" s="644"/>
      <c r="L12" s="644"/>
      <c r="M12" s="643"/>
      <c r="N12" s="644"/>
      <c r="O12" s="644"/>
      <c r="P12" s="644"/>
      <c r="Q12" s="644"/>
      <c r="R12" s="644"/>
      <c r="S12" s="644"/>
      <c r="T12" s="646"/>
    </row>
    <row r="13" spans="1:20" ht="16.5" thickBot="1">
      <c r="A13" s="1374" t="s">
        <v>16</v>
      </c>
      <c r="B13" s="1375"/>
      <c r="C13" s="1375"/>
      <c r="D13" s="1375"/>
      <c r="E13" s="1375"/>
      <c r="F13" s="1375"/>
      <c r="G13" s="1375"/>
      <c r="H13" s="1375"/>
      <c r="I13" s="1375"/>
      <c r="J13" s="1375"/>
      <c r="K13" s="1375"/>
      <c r="L13" s="1376"/>
      <c r="M13" s="1377" t="s">
        <v>1</v>
      </c>
      <c r="N13" s="1378"/>
      <c r="O13" s="1378"/>
      <c r="P13" s="1378"/>
      <c r="Q13" s="1378"/>
      <c r="R13" s="1378"/>
      <c r="S13" s="1378"/>
      <c r="T13" s="1379"/>
    </row>
    <row r="14" spans="1:20" ht="32.25" customHeight="1" thickBot="1">
      <c r="A14" s="1357" t="s">
        <v>28</v>
      </c>
      <c r="B14" s="1380" t="s">
        <v>554</v>
      </c>
      <c r="C14" s="1380" t="s">
        <v>555</v>
      </c>
      <c r="D14" s="1357" t="s">
        <v>27</v>
      </c>
      <c r="E14" s="1359" t="s">
        <v>20</v>
      </c>
      <c r="F14" s="1366" t="s">
        <v>11</v>
      </c>
      <c r="G14" s="1367"/>
      <c r="H14" s="1367"/>
      <c r="I14" s="1368"/>
      <c r="J14" s="1346" t="s">
        <v>21</v>
      </c>
      <c r="K14" s="1346" t="s">
        <v>22</v>
      </c>
      <c r="L14" s="1346" t="s">
        <v>2</v>
      </c>
      <c r="M14" s="1348" t="s">
        <v>23</v>
      </c>
      <c r="N14" s="1350" t="s">
        <v>3</v>
      </c>
      <c r="O14" s="1351"/>
      <c r="P14" s="1352"/>
      <c r="Q14" s="1353" t="s">
        <v>389</v>
      </c>
      <c r="R14" s="1355" t="s">
        <v>5</v>
      </c>
      <c r="S14" s="647" t="s">
        <v>30</v>
      </c>
      <c r="T14" s="1341" t="s">
        <v>0</v>
      </c>
    </row>
    <row r="15" spans="1:20" ht="16.5" thickBot="1">
      <c r="A15" s="1358"/>
      <c r="B15" s="1381"/>
      <c r="C15" s="1381"/>
      <c r="D15" s="1358"/>
      <c r="E15" s="1360"/>
      <c r="F15" s="648" t="s">
        <v>12</v>
      </c>
      <c r="G15" s="648" t="s">
        <v>13</v>
      </c>
      <c r="H15" s="648" t="s">
        <v>14</v>
      </c>
      <c r="I15" s="648" t="s">
        <v>15</v>
      </c>
      <c r="J15" s="1347"/>
      <c r="K15" s="1347"/>
      <c r="L15" s="1347"/>
      <c r="M15" s="1349"/>
      <c r="N15" s="649" t="s">
        <v>31</v>
      </c>
      <c r="O15" s="650" t="s">
        <v>29</v>
      </c>
      <c r="P15" s="651" t="s">
        <v>32</v>
      </c>
      <c r="Q15" s="1354"/>
      <c r="R15" s="1356"/>
      <c r="S15" s="652"/>
      <c r="T15" s="1342"/>
    </row>
    <row r="16" spans="1:20">
      <c r="A16" s="653"/>
      <c r="B16" s="653"/>
      <c r="C16" s="653"/>
      <c r="F16" s="654"/>
      <c r="J16" s="655"/>
      <c r="L16" s="656"/>
      <c r="M16" s="653"/>
    </row>
    <row r="17" spans="1:20" ht="45">
      <c r="A17" s="1363">
        <v>1</v>
      </c>
      <c r="B17" s="1361" t="s">
        <v>565</v>
      </c>
      <c r="C17" s="1361" t="s">
        <v>688</v>
      </c>
      <c r="D17" s="1361" t="s">
        <v>496</v>
      </c>
      <c r="E17" s="657" t="s">
        <v>611</v>
      </c>
      <c r="F17" s="1384">
        <v>1</v>
      </c>
      <c r="G17" s="1386">
        <v>1</v>
      </c>
      <c r="H17" s="1386">
        <v>1</v>
      </c>
      <c r="I17" s="1386">
        <v>1</v>
      </c>
      <c r="J17" s="1361" t="s">
        <v>831</v>
      </c>
      <c r="K17" s="1396"/>
      <c r="L17" s="1389"/>
      <c r="M17" s="1384">
        <v>1</v>
      </c>
      <c r="N17" s="1382">
        <v>0</v>
      </c>
      <c r="O17" s="1401">
        <v>1</v>
      </c>
      <c r="P17" s="1404" t="str">
        <f>IF(O17&lt;=V$42,"T",IF(O17&lt;$Y$42,"R",IF(O17&gt;=$Y$42,"P")))</f>
        <v>P</v>
      </c>
      <c r="Q17" s="1389"/>
      <c r="R17" s="1389"/>
      <c r="S17" s="1389"/>
      <c r="T17" s="1391"/>
    </row>
    <row r="18" spans="1:20">
      <c r="A18" s="1364"/>
      <c r="B18" s="1362"/>
      <c r="C18" s="1362"/>
      <c r="D18" s="1362"/>
      <c r="E18" s="657" t="s">
        <v>596</v>
      </c>
      <c r="F18" s="1385"/>
      <c r="G18" s="1387"/>
      <c r="H18" s="1387"/>
      <c r="I18" s="1387"/>
      <c r="J18" s="1362"/>
      <c r="K18" s="1397"/>
      <c r="L18" s="1390"/>
      <c r="M18" s="1385"/>
      <c r="N18" s="1383"/>
      <c r="O18" s="1402"/>
      <c r="P18" s="1286"/>
      <c r="Q18" s="1390"/>
      <c r="R18" s="1390"/>
      <c r="S18" s="1390"/>
      <c r="T18" s="1392"/>
    </row>
    <row r="19" spans="1:20" ht="30">
      <c r="A19" s="1364"/>
      <c r="B19" s="1362"/>
      <c r="C19" s="1362"/>
      <c r="D19" s="1362"/>
      <c r="E19" s="657" t="s">
        <v>597</v>
      </c>
      <c r="F19" s="1385"/>
      <c r="G19" s="1387"/>
      <c r="H19" s="1387"/>
      <c r="I19" s="1387"/>
      <c r="J19" s="1362"/>
      <c r="K19" s="1397"/>
      <c r="L19" s="1390"/>
      <c r="M19" s="1385"/>
      <c r="N19" s="1383"/>
      <c r="O19" s="1402"/>
      <c r="P19" s="1286"/>
      <c r="Q19" s="1390"/>
      <c r="R19" s="1390"/>
      <c r="S19" s="1390"/>
      <c r="T19" s="1392"/>
    </row>
    <row r="20" spans="1:20" ht="54" customHeight="1">
      <c r="A20" s="1365"/>
      <c r="B20" s="1362"/>
      <c r="C20" s="1362"/>
      <c r="D20" s="1395"/>
      <c r="E20" s="657" t="s">
        <v>610</v>
      </c>
      <c r="F20" s="1399"/>
      <c r="G20" s="1388"/>
      <c r="H20" s="1388"/>
      <c r="I20" s="1388"/>
      <c r="J20" s="1395"/>
      <c r="K20" s="1398"/>
      <c r="L20" s="1393"/>
      <c r="M20" s="1399"/>
      <c r="N20" s="1400"/>
      <c r="O20" s="1403"/>
      <c r="P20" s="1405"/>
      <c r="Q20" s="1393"/>
      <c r="R20" s="1393"/>
      <c r="S20" s="1393"/>
      <c r="T20" s="1394"/>
    </row>
    <row r="21" spans="1:20" ht="60">
      <c r="A21" s="1363">
        <v>2</v>
      </c>
      <c r="B21" s="1362"/>
      <c r="C21" s="1362"/>
      <c r="D21" s="1361" t="s">
        <v>500</v>
      </c>
      <c r="E21" s="657" t="s">
        <v>613</v>
      </c>
      <c r="F21" s="1384">
        <v>1</v>
      </c>
      <c r="G21" s="1386">
        <v>1</v>
      </c>
      <c r="H21" s="1386">
        <v>1</v>
      </c>
      <c r="I21" s="1386">
        <v>1</v>
      </c>
      <c r="J21" s="1361" t="s">
        <v>501</v>
      </c>
      <c r="K21" s="1389"/>
      <c r="L21" s="1389"/>
      <c r="M21" s="1384">
        <v>1</v>
      </c>
      <c r="N21" s="1382">
        <f>IF(M21&lt;1,M21-AVERAGE(F21:I21),M21-(SUM(F21:I21)))</f>
        <v>-3</v>
      </c>
      <c r="O21" s="1401">
        <v>1</v>
      </c>
      <c r="P21" s="1404" t="str">
        <f>IF(O21&lt;=V$42,"T",IF(O21&lt;$Y$42,"R",IF(O21&gt;=$Y$42,"P")))</f>
        <v>P</v>
      </c>
      <c r="Q21" s="1389"/>
      <c r="R21" s="1389"/>
      <c r="S21" s="1389"/>
      <c r="T21" s="1391"/>
    </row>
    <row r="22" spans="1:20" ht="30">
      <c r="A22" s="1364"/>
      <c r="B22" s="1362"/>
      <c r="C22" s="1362"/>
      <c r="D22" s="1362"/>
      <c r="E22" s="658" t="s">
        <v>597</v>
      </c>
      <c r="F22" s="1385"/>
      <c r="G22" s="1387"/>
      <c r="H22" s="1387"/>
      <c r="I22" s="1387"/>
      <c r="J22" s="1362"/>
      <c r="K22" s="1390"/>
      <c r="L22" s="1390"/>
      <c r="M22" s="1385"/>
      <c r="N22" s="1383"/>
      <c r="O22" s="1402"/>
      <c r="P22" s="1286"/>
      <c r="Q22" s="1390"/>
      <c r="R22" s="1390"/>
      <c r="S22" s="1390"/>
      <c r="T22" s="1392"/>
    </row>
    <row r="23" spans="1:20" ht="30">
      <c r="A23" s="1364"/>
      <c r="B23" s="1362"/>
      <c r="C23" s="1362"/>
      <c r="D23" s="1362"/>
      <c r="E23" s="659" t="s">
        <v>612</v>
      </c>
      <c r="F23" s="1385"/>
      <c r="G23" s="1387"/>
      <c r="H23" s="1387"/>
      <c r="I23" s="1387"/>
      <c r="J23" s="1362"/>
      <c r="K23" s="1390"/>
      <c r="L23" s="1390"/>
      <c r="M23" s="1385"/>
      <c r="N23" s="1383"/>
      <c r="O23" s="1402"/>
      <c r="P23" s="1286"/>
      <c r="Q23" s="1390"/>
      <c r="R23" s="1390"/>
      <c r="S23" s="1390"/>
      <c r="T23" s="1392"/>
    </row>
    <row r="24" spans="1:20" ht="31.5" customHeight="1">
      <c r="A24" s="1406">
        <v>3</v>
      </c>
      <c r="B24" s="1419" t="s">
        <v>593</v>
      </c>
      <c r="C24" s="1203" t="s">
        <v>711</v>
      </c>
      <c r="D24" s="1203" t="s">
        <v>490</v>
      </c>
      <c r="E24" s="625" t="s">
        <v>653</v>
      </c>
      <c r="F24" s="1409">
        <v>5</v>
      </c>
      <c r="G24" s="1409">
        <v>3</v>
      </c>
      <c r="H24" s="1409">
        <v>3</v>
      </c>
      <c r="I24" s="1412">
        <v>1</v>
      </c>
      <c r="J24" s="1203" t="s">
        <v>833</v>
      </c>
      <c r="K24" s="1407"/>
      <c r="L24" s="1406"/>
      <c r="M24" s="1408">
        <v>1</v>
      </c>
      <c r="N24" s="1410">
        <f>IF(M24&lt;1,M24-AVERAGE(F24:I24),M24-(SUM(F24:I24)))</f>
        <v>-11</v>
      </c>
      <c r="O24" s="1411">
        <f>IF(M24&lt;1,(AVERAGE(F24:I24)/M24),SUM(F24:I24)/M24)</f>
        <v>12</v>
      </c>
      <c r="P24" s="1413" t="str">
        <f>IF(O24&lt;=V$42,"T",IF(O24&lt;$Y$42,"R",IF(O24&gt;=$Y$42,"P")))</f>
        <v>P</v>
      </c>
      <c r="Q24" s="1406"/>
      <c r="R24" s="1406"/>
      <c r="S24" s="1406"/>
      <c r="T24" s="1406"/>
    </row>
    <row r="25" spans="1:20" ht="31.5" customHeight="1">
      <c r="A25" s="1406"/>
      <c r="B25" s="1419"/>
      <c r="C25" s="1203"/>
      <c r="D25" s="1203"/>
      <c r="E25" s="625" t="s">
        <v>650</v>
      </c>
      <c r="F25" s="1409"/>
      <c r="G25" s="1409"/>
      <c r="H25" s="1409"/>
      <c r="I25" s="1412"/>
      <c r="J25" s="1203"/>
      <c r="K25" s="1407"/>
      <c r="L25" s="1406"/>
      <c r="M25" s="1409"/>
      <c r="N25" s="1410"/>
      <c r="O25" s="1411"/>
      <c r="P25" s="1413"/>
      <c r="Q25" s="1406"/>
      <c r="R25" s="1406"/>
      <c r="S25" s="1406"/>
      <c r="T25" s="1406"/>
    </row>
    <row r="26" spans="1:20" ht="30">
      <c r="A26" s="1406"/>
      <c r="B26" s="1419"/>
      <c r="C26" s="1203"/>
      <c r="D26" s="1203"/>
      <c r="E26" s="625" t="s">
        <v>652</v>
      </c>
      <c r="F26" s="1409"/>
      <c r="G26" s="1409"/>
      <c r="H26" s="1409"/>
      <c r="I26" s="1412"/>
      <c r="J26" s="1203"/>
      <c r="K26" s="1407"/>
      <c r="L26" s="1406"/>
      <c r="M26" s="1409"/>
      <c r="N26" s="1410"/>
      <c r="O26" s="1411"/>
      <c r="P26" s="1413"/>
      <c r="Q26" s="1406"/>
      <c r="R26" s="1406"/>
      <c r="S26" s="1406"/>
      <c r="T26" s="1406"/>
    </row>
    <row r="27" spans="1:20" ht="45">
      <c r="A27" s="1406"/>
      <c r="B27" s="1419"/>
      <c r="C27" s="1203"/>
      <c r="D27" s="1203"/>
      <c r="E27" s="625" t="s">
        <v>651</v>
      </c>
      <c r="F27" s="1409"/>
      <c r="G27" s="1409"/>
      <c r="H27" s="1409"/>
      <c r="I27" s="1412"/>
      <c r="J27" s="1203"/>
      <c r="K27" s="1407"/>
      <c r="L27" s="1406"/>
      <c r="M27" s="1409"/>
      <c r="N27" s="1410"/>
      <c r="O27" s="1411"/>
      <c r="P27" s="1413"/>
      <c r="Q27" s="1406"/>
      <c r="R27" s="1406"/>
      <c r="S27" s="1406"/>
      <c r="T27" s="1406"/>
    </row>
    <row r="28" spans="1:20" ht="30">
      <c r="A28" s="1406">
        <v>4</v>
      </c>
      <c r="B28" s="1419"/>
      <c r="C28" s="1203"/>
      <c r="D28" s="1203" t="s">
        <v>491</v>
      </c>
      <c r="E28" s="657" t="s">
        <v>657</v>
      </c>
      <c r="F28" s="1409">
        <v>15</v>
      </c>
      <c r="G28" s="1409">
        <v>10</v>
      </c>
      <c r="H28" s="1409">
        <v>10</v>
      </c>
      <c r="I28" s="1408">
        <v>1</v>
      </c>
      <c r="J28" s="1203" t="s">
        <v>832</v>
      </c>
      <c r="K28" s="1414"/>
      <c r="L28" s="1415"/>
      <c r="M28" s="1408">
        <v>1</v>
      </c>
      <c r="N28" s="1183">
        <f>IF(M28&lt;1,M28-AVERAGE(F28:I28),M28-(SUM(F28:I28)))</f>
        <v>-35</v>
      </c>
      <c r="O28" s="1217">
        <f>IF(M28&lt;1,(AVERAGE(F28:I28)/M28),SUM(F28:I28)/M28)</f>
        <v>36</v>
      </c>
      <c r="P28" s="1213" t="str">
        <f>IF(O28&lt;=V$42,"T",IF(O28&lt;$Y$42,"R",IF(O28&gt;=$Y$42,"P")))</f>
        <v>P</v>
      </c>
      <c r="Q28" s="205"/>
      <c r="R28" s="205"/>
      <c r="S28" s="205"/>
      <c r="T28" s="205"/>
    </row>
    <row r="29" spans="1:20" ht="45">
      <c r="A29" s="1406"/>
      <c r="B29" s="1419"/>
      <c r="C29" s="1203"/>
      <c r="D29" s="1203"/>
      <c r="E29" s="657" t="s">
        <v>656</v>
      </c>
      <c r="F29" s="1409"/>
      <c r="G29" s="1409"/>
      <c r="H29" s="1409"/>
      <c r="I29" s="1409"/>
      <c r="J29" s="1203"/>
      <c r="K29" s="1414"/>
      <c r="L29" s="1415"/>
      <c r="M29" s="1409"/>
      <c r="N29" s="1183"/>
      <c r="O29" s="1217"/>
      <c r="P29" s="1213"/>
      <c r="Q29" s="205"/>
      <c r="R29" s="205"/>
      <c r="S29" s="205"/>
      <c r="T29" s="205"/>
    </row>
    <row r="30" spans="1:20" ht="45">
      <c r="A30" s="1406"/>
      <c r="B30" s="1419"/>
      <c r="C30" s="1203"/>
      <c r="D30" s="1203"/>
      <c r="E30" s="657" t="s">
        <v>654</v>
      </c>
      <c r="F30" s="1409"/>
      <c r="G30" s="1409"/>
      <c r="H30" s="1409"/>
      <c r="I30" s="1409"/>
      <c r="J30" s="1203"/>
      <c r="K30" s="1414"/>
      <c r="L30" s="1415"/>
      <c r="M30" s="1409"/>
      <c r="N30" s="1183"/>
      <c r="O30" s="1217"/>
      <c r="P30" s="1213"/>
      <c r="Q30" s="205"/>
      <c r="R30" s="205"/>
      <c r="S30" s="205"/>
      <c r="T30" s="205"/>
    </row>
    <row r="31" spans="1:20" ht="45">
      <c r="A31" s="1406"/>
      <c r="B31" s="1419"/>
      <c r="C31" s="1203"/>
      <c r="D31" s="1203"/>
      <c r="E31" s="657" t="s">
        <v>655</v>
      </c>
      <c r="F31" s="1409"/>
      <c r="G31" s="1409"/>
      <c r="H31" s="1409"/>
      <c r="I31" s="1409"/>
      <c r="J31" s="1203"/>
      <c r="K31" s="1414"/>
      <c r="L31" s="1415"/>
      <c r="M31" s="1409"/>
      <c r="N31" s="1183"/>
      <c r="O31" s="1217"/>
      <c r="P31" s="1213"/>
      <c r="Q31" s="205"/>
      <c r="R31" s="205"/>
      <c r="S31" s="205"/>
      <c r="T31" s="205"/>
    </row>
    <row r="32" spans="1:20" ht="78.75" customHeight="1">
      <c r="A32" s="1406">
        <v>5</v>
      </c>
      <c r="B32" s="1419"/>
      <c r="C32" s="1203"/>
      <c r="D32" s="1203" t="s">
        <v>492</v>
      </c>
      <c r="E32" s="657" t="s">
        <v>660</v>
      </c>
      <c r="F32" s="1412">
        <v>0</v>
      </c>
      <c r="G32" s="1412">
        <v>0</v>
      </c>
      <c r="H32" s="1416">
        <v>1</v>
      </c>
      <c r="I32" s="1417">
        <v>1</v>
      </c>
      <c r="J32" s="1203" t="s">
        <v>493</v>
      </c>
      <c r="K32" s="1414"/>
      <c r="L32" s="1415"/>
      <c r="M32" s="1412">
        <v>1</v>
      </c>
      <c r="N32" s="1183">
        <f t="shared" ref="N32:N42" si="0">IF(M32&lt;1,M32-AVERAGE(F32:I32),M32-(SUM(F32:I32)))</f>
        <v>-1</v>
      </c>
      <c r="O32" s="1217">
        <f t="shared" ref="O32:O42" si="1">IF(M32&lt;1,(AVERAGE(F32:I32)/M32),SUM(F32:I32)/M32)</f>
        <v>2</v>
      </c>
      <c r="P32" s="1213" t="str">
        <f>IF(O32&lt;=V$42,"T",IF(O32&lt;$Y$42,"R",IF(O32&gt;=$Y$42,"P")))</f>
        <v>P</v>
      </c>
      <c r="Q32" s="1389"/>
      <c r="R32" s="1389"/>
      <c r="S32" s="1389"/>
      <c r="T32" s="1389"/>
    </row>
    <row r="33" spans="1:20">
      <c r="A33" s="1406"/>
      <c r="B33" s="1419"/>
      <c r="C33" s="1203"/>
      <c r="D33" s="1203"/>
      <c r="E33" s="657" t="s">
        <v>659</v>
      </c>
      <c r="F33" s="1412"/>
      <c r="G33" s="1412"/>
      <c r="H33" s="1406"/>
      <c r="I33" s="1415"/>
      <c r="J33" s="1203"/>
      <c r="K33" s="1414"/>
      <c r="L33" s="1415"/>
      <c r="M33" s="1412"/>
      <c r="N33" s="1183"/>
      <c r="O33" s="1217"/>
      <c r="P33" s="1213"/>
      <c r="Q33" s="1390"/>
      <c r="R33" s="1390"/>
      <c r="S33" s="1390"/>
      <c r="T33" s="1390"/>
    </row>
    <row r="34" spans="1:20" ht="30">
      <c r="A34" s="1406"/>
      <c r="B34" s="1419"/>
      <c r="C34" s="1203"/>
      <c r="D34" s="1203"/>
      <c r="E34" s="657" t="s">
        <v>658</v>
      </c>
      <c r="F34" s="1412"/>
      <c r="G34" s="1412"/>
      <c r="H34" s="1406"/>
      <c r="I34" s="1415"/>
      <c r="J34" s="1203"/>
      <c r="K34" s="1414"/>
      <c r="L34" s="1415"/>
      <c r="M34" s="1412"/>
      <c r="N34" s="1183"/>
      <c r="O34" s="1217"/>
      <c r="P34" s="1213"/>
      <c r="Q34" s="1393"/>
      <c r="R34" s="1393"/>
      <c r="S34" s="1393"/>
      <c r="T34" s="1393"/>
    </row>
    <row r="35" spans="1:20" ht="75">
      <c r="A35" s="1406">
        <v>6</v>
      </c>
      <c r="B35" s="1419"/>
      <c r="C35" s="1203"/>
      <c r="D35" s="1203" t="s">
        <v>494</v>
      </c>
      <c r="E35" s="625" t="s">
        <v>662</v>
      </c>
      <c r="F35" s="1409">
        <v>8</v>
      </c>
      <c r="G35" s="1418">
        <v>8</v>
      </c>
      <c r="H35" s="1418">
        <v>8</v>
      </c>
      <c r="I35" s="1416">
        <v>1</v>
      </c>
      <c r="J35" s="1203" t="s">
        <v>835</v>
      </c>
      <c r="K35" s="1406"/>
      <c r="L35" s="1406"/>
      <c r="M35" s="1408">
        <v>1</v>
      </c>
      <c r="N35" s="1183">
        <f t="shared" si="0"/>
        <v>-24</v>
      </c>
      <c r="O35" s="1217">
        <f t="shared" si="1"/>
        <v>25</v>
      </c>
      <c r="P35" s="1213" t="str">
        <f>IF(O35&lt;=V$42,"T",IF(O35&lt;$Y$42,"R",IF(O35&gt;=$Y$42,"P")))</f>
        <v>P</v>
      </c>
      <c r="Q35" s="660"/>
      <c r="R35" s="660"/>
      <c r="S35" s="660"/>
      <c r="T35" s="660"/>
    </row>
    <row r="36" spans="1:20" ht="46.5" customHeight="1">
      <c r="A36" s="1406"/>
      <c r="B36" s="1419"/>
      <c r="C36" s="1203"/>
      <c r="D36" s="1203"/>
      <c r="E36" s="625" t="s">
        <v>661</v>
      </c>
      <c r="F36" s="1409"/>
      <c r="G36" s="1418"/>
      <c r="H36" s="1418"/>
      <c r="I36" s="1406"/>
      <c r="J36" s="1203"/>
      <c r="K36" s="1406"/>
      <c r="L36" s="1406"/>
      <c r="M36" s="1409"/>
      <c r="N36" s="1183"/>
      <c r="O36" s="1217"/>
      <c r="P36" s="1213"/>
      <c r="Q36" s="660"/>
      <c r="R36" s="660"/>
      <c r="S36" s="660"/>
      <c r="T36" s="660"/>
    </row>
    <row r="37" spans="1:20" ht="42" customHeight="1">
      <c r="A37" s="1406">
        <v>7</v>
      </c>
      <c r="B37" s="1419"/>
      <c r="C37" s="1203"/>
      <c r="D37" s="1203" t="s">
        <v>495</v>
      </c>
      <c r="E37" s="657" t="s">
        <v>668</v>
      </c>
      <c r="F37" s="1412">
        <v>1</v>
      </c>
      <c r="G37" s="1416">
        <v>1</v>
      </c>
      <c r="H37" s="1416">
        <v>1</v>
      </c>
      <c r="I37" s="1416">
        <v>1</v>
      </c>
      <c r="J37" s="1203" t="s">
        <v>834</v>
      </c>
      <c r="K37" s="1414"/>
      <c r="L37" s="1415"/>
      <c r="M37" s="1412">
        <v>1</v>
      </c>
      <c r="N37" s="1183">
        <f t="shared" si="0"/>
        <v>-3</v>
      </c>
      <c r="O37" s="1217">
        <v>1</v>
      </c>
      <c r="P37" s="1213" t="str">
        <f>IF(O37&lt;=V$42,"T",IF(O37&lt;$Y$42,"R",IF(O37&gt;=$Y$42,"P")))</f>
        <v>P</v>
      </c>
      <c r="Q37" s="205"/>
      <c r="R37" s="205"/>
      <c r="S37" s="205"/>
      <c r="T37" s="205"/>
    </row>
    <row r="38" spans="1:20" ht="86.25" customHeight="1">
      <c r="A38" s="1406"/>
      <c r="B38" s="1419"/>
      <c r="C38" s="1203"/>
      <c r="D38" s="1203"/>
      <c r="E38" s="657" t="s">
        <v>663</v>
      </c>
      <c r="F38" s="1412"/>
      <c r="G38" s="1406"/>
      <c r="H38" s="1406"/>
      <c r="I38" s="1406"/>
      <c r="J38" s="1203"/>
      <c r="K38" s="1414"/>
      <c r="L38" s="1415"/>
      <c r="M38" s="1412"/>
      <c r="N38" s="1183"/>
      <c r="O38" s="1217"/>
      <c r="P38" s="1213"/>
      <c r="Q38" s="205"/>
      <c r="R38" s="205"/>
      <c r="S38" s="205"/>
      <c r="T38" s="205"/>
    </row>
    <row r="39" spans="1:20" ht="45">
      <c r="A39" s="1406">
        <v>8</v>
      </c>
      <c r="B39" s="1419"/>
      <c r="C39" s="1203"/>
      <c r="D39" s="1203" t="s">
        <v>499</v>
      </c>
      <c r="E39" s="657" t="s">
        <v>665</v>
      </c>
      <c r="F39" s="1409">
        <v>1</v>
      </c>
      <c r="G39" s="1418">
        <v>4</v>
      </c>
      <c r="H39" s="1418">
        <v>1</v>
      </c>
      <c r="I39" s="1417">
        <v>1</v>
      </c>
      <c r="J39" s="1203" t="s">
        <v>836</v>
      </c>
      <c r="K39" s="1414"/>
      <c r="L39" s="1415"/>
      <c r="M39" s="1408">
        <v>1</v>
      </c>
      <c r="N39" s="1183">
        <f>IF(M39&lt;1,M39-AVERAGE(F39:I39),M39-(SUM(F39:I39)))</f>
        <v>-6</v>
      </c>
      <c r="O39" s="1217">
        <f>IF(M39&lt;1,(AVERAGE(F39:I39)/M39),SUM(F39:I39)/M39)</f>
        <v>7</v>
      </c>
      <c r="P39" s="1213" t="str">
        <f>IF(O39&lt;=V$42,"T",IF(O39&lt;$Y$42,"R",IF(O39&gt;=$Y$42,"P")))</f>
        <v>P</v>
      </c>
      <c r="Q39" s="205"/>
      <c r="R39" s="205"/>
      <c r="S39" s="205"/>
      <c r="T39" s="205"/>
    </row>
    <row r="40" spans="1:20" ht="30">
      <c r="A40" s="1406"/>
      <c r="B40" s="1419"/>
      <c r="C40" s="1203"/>
      <c r="D40" s="1203"/>
      <c r="E40" s="657" t="s">
        <v>664</v>
      </c>
      <c r="F40" s="1409"/>
      <c r="G40" s="1418"/>
      <c r="H40" s="1418"/>
      <c r="I40" s="1415"/>
      <c r="J40" s="1203"/>
      <c r="K40" s="1414"/>
      <c r="L40" s="1415"/>
      <c r="M40" s="1409"/>
      <c r="N40" s="1183"/>
      <c r="O40" s="1217"/>
      <c r="P40" s="1213"/>
      <c r="Q40" s="205"/>
      <c r="R40" s="205"/>
      <c r="S40" s="205"/>
      <c r="T40" s="205"/>
    </row>
    <row r="41" spans="1:20" ht="30">
      <c r="A41" s="1406"/>
      <c r="B41" s="1419"/>
      <c r="C41" s="1203"/>
      <c r="D41" s="1203"/>
      <c r="E41" s="657" t="s">
        <v>612</v>
      </c>
      <c r="F41" s="1409"/>
      <c r="G41" s="1418"/>
      <c r="H41" s="1418"/>
      <c r="I41" s="1415"/>
      <c r="J41" s="1203"/>
      <c r="K41" s="1414"/>
      <c r="L41" s="1415"/>
      <c r="M41" s="1409"/>
      <c r="N41" s="1183"/>
      <c r="O41" s="1217"/>
      <c r="P41" s="1213"/>
      <c r="Q41" s="205"/>
      <c r="R41" s="205"/>
      <c r="S41" s="205"/>
      <c r="T41" s="205"/>
    </row>
    <row r="42" spans="1:20" ht="63" customHeight="1">
      <c r="A42" s="1406">
        <v>7</v>
      </c>
      <c r="B42" s="1419"/>
      <c r="C42" s="1203"/>
      <c r="D42" s="1203" t="s">
        <v>497</v>
      </c>
      <c r="E42" s="657" t="s">
        <v>667</v>
      </c>
      <c r="F42" s="1384">
        <v>1</v>
      </c>
      <c r="G42" s="1389"/>
      <c r="H42" s="1386"/>
      <c r="I42" s="1420">
        <v>1</v>
      </c>
      <c r="J42" s="1361" t="s">
        <v>498</v>
      </c>
      <c r="K42" s="1396"/>
      <c r="L42" s="1389"/>
      <c r="M42" s="1384">
        <v>1</v>
      </c>
      <c r="N42" s="1382">
        <f t="shared" si="0"/>
        <v>-1</v>
      </c>
      <c r="O42" s="1401">
        <f t="shared" si="1"/>
        <v>2</v>
      </c>
      <c r="P42" s="1285" t="str">
        <f>IF(O42&lt;=V$42,"T",IF(O42&lt;$Y$42,"R",IF(O42&gt;=$Y$42,"P")))</f>
        <v>P</v>
      </c>
      <c r="Q42" s="205"/>
      <c r="R42" s="205"/>
      <c r="S42" s="205"/>
      <c r="T42" s="205"/>
    </row>
    <row r="43" spans="1:20" ht="30">
      <c r="A43" s="1406"/>
      <c r="B43" s="1419"/>
      <c r="C43" s="1203"/>
      <c r="D43" s="1203"/>
      <c r="E43" s="193" t="s">
        <v>666</v>
      </c>
      <c r="F43" s="1385"/>
      <c r="G43" s="1390"/>
      <c r="H43" s="1387"/>
      <c r="I43" s="1390"/>
      <c r="J43" s="1362"/>
      <c r="K43" s="1397"/>
      <c r="L43" s="1390"/>
      <c r="M43" s="1385"/>
      <c r="N43" s="1383"/>
      <c r="O43" s="1402"/>
      <c r="P43" s="1286"/>
      <c r="Q43" s="200"/>
      <c r="R43" s="200"/>
      <c r="S43" s="200"/>
      <c r="T43" s="200"/>
    </row>
    <row r="44" spans="1:20">
      <c r="A44" s="1406"/>
      <c r="B44" s="1419"/>
      <c r="C44" s="1203"/>
      <c r="D44" s="1203"/>
      <c r="E44" s="269" t="s">
        <v>610</v>
      </c>
      <c r="F44" s="1399"/>
      <c r="G44" s="1393"/>
      <c r="H44" s="1388"/>
      <c r="I44" s="1393"/>
      <c r="J44" s="1395"/>
      <c r="K44" s="1398"/>
      <c r="L44" s="1393"/>
      <c r="M44" s="1399"/>
      <c r="N44" s="1400"/>
      <c r="O44" s="1403"/>
      <c r="P44" s="1287"/>
      <c r="Q44" s="200"/>
      <c r="R44" s="200"/>
      <c r="S44" s="200"/>
      <c r="T44" s="200"/>
    </row>
    <row r="45" spans="1:20">
      <c r="A45" s="653"/>
      <c r="B45" s="653"/>
      <c r="C45" s="653"/>
      <c r="F45" s="654"/>
      <c r="J45" s="655"/>
      <c r="M45" s="653"/>
    </row>
    <row r="46" spans="1:20">
      <c r="A46" s="653"/>
      <c r="B46" s="653"/>
      <c r="C46" s="653"/>
      <c r="F46" s="654"/>
      <c r="J46" s="655"/>
      <c r="M46" s="653"/>
    </row>
    <row r="47" spans="1:20" ht="15.75">
      <c r="A47" s="1421" t="s">
        <v>25</v>
      </c>
      <c r="B47" s="1421"/>
      <c r="C47" s="661"/>
      <c r="D47" s="210"/>
      <c r="F47" s="654"/>
      <c r="J47" s="655"/>
      <c r="M47" s="653"/>
    </row>
    <row r="48" spans="1:20">
      <c r="A48" s="653"/>
      <c r="B48" s="653"/>
      <c r="C48" s="653"/>
      <c r="F48" s="654"/>
      <c r="J48" s="655"/>
      <c r="M48" s="653"/>
    </row>
    <row r="49" spans="1:20">
      <c r="A49" s="1343" t="s">
        <v>502</v>
      </c>
      <c r="B49" s="1344"/>
      <c r="C49" s="1344"/>
      <c r="D49" s="1344"/>
      <c r="E49" s="1344"/>
      <c r="F49" s="1344"/>
      <c r="G49" s="1344"/>
      <c r="H49" s="1344"/>
      <c r="I49" s="1344"/>
      <c r="J49" s="1344"/>
      <c r="K49" s="1344"/>
      <c r="L49" s="1344"/>
      <c r="M49" s="1344"/>
      <c r="N49" s="1344"/>
      <c r="O49" s="1344"/>
      <c r="P49" s="1344"/>
      <c r="Q49" s="1344"/>
      <c r="R49" s="1344"/>
      <c r="S49" s="1344"/>
      <c r="T49" s="1345"/>
    </row>
    <row r="50" spans="1:20">
      <c r="A50" s="1338"/>
      <c r="B50" s="1339"/>
      <c r="C50" s="1339"/>
      <c r="D50" s="1339"/>
      <c r="E50" s="1339"/>
      <c r="F50" s="1339"/>
      <c r="G50" s="1339"/>
      <c r="H50" s="1339"/>
      <c r="I50" s="1339"/>
      <c r="J50" s="1339"/>
      <c r="K50" s="1339"/>
      <c r="L50" s="1339"/>
      <c r="M50" s="1339"/>
      <c r="N50" s="1339"/>
      <c r="O50" s="1339"/>
      <c r="P50" s="1339"/>
      <c r="Q50" s="1339"/>
      <c r="R50" s="1339"/>
      <c r="S50" s="1339"/>
      <c r="T50" s="1340"/>
    </row>
    <row r="51" spans="1:20">
      <c r="A51" s="1338"/>
      <c r="B51" s="1339"/>
      <c r="C51" s="1339"/>
      <c r="D51" s="1339"/>
      <c r="E51" s="1339"/>
      <c r="F51" s="1339"/>
      <c r="G51" s="1339"/>
      <c r="H51" s="1339"/>
      <c r="I51" s="1339"/>
      <c r="J51" s="1339"/>
      <c r="K51" s="1339"/>
      <c r="L51" s="1339"/>
      <c r="M51" s="1339"/>
      <c r="N51" s="1339"/>
      <c r="O51" s="1339"/>
      <c r="P51" s="1339"/>
      <c r="Q51" s="1339"/>
      <c r="R51" s="1339"/>
      <c r="S51" s="1339"/>
      <c r="T51" s="1340"/>
    </row>
    <row r="52" spans="1:20">
      <c r="A52" s="1338"/>
      <c r="B52" s="1339"/>
      <c r="C52" s="1339"/>
      <c r="D52" s="1339"/>
      <c r="E52" s="1339"/>
      <c r="F52" s="1339"/>
      <c r="G52" s="1339"/>
      <c r="H52" s="1339"/>
      <c r="I52" s="1339"/>
      <c r="J52" s="1339"/>
      <c r="K52" s="1339"/>
      <c r="L52" s="1339"/>
      <c r="M52" s="1339"/>
      <c r="N52" s="1339"/>
      <c r="O52" s="1339"/>
      <c r="P52" s="1339"/>
      <c r="Q52" s="1339"/>
      <c r="R52" s="1339"/>
      <c r="S52" s="1339"/>
      <c r="T52" s="1340"/>
    </row>
    <row r="53" spans="1:20">
      <c r="A53" s="1338"/>
      <c r="B53" s="1339"/>
      <c r="C53" s="1339"/>
      <c r="D53" s="1339"/>
      <c r="E53" s="1339"/>
      <c r="F53" s="1339"/>
      <c r="G53" s="1339"/>
      <c r="H53" s="1339"/>
      <c r="I53" s="1339"/>
      <c r="J53" s="1339"/>
      <c r="K53" s="1339"/>
      <c r="L53" s="1339"/>
      <c r="M53" s="1339"/>
      <c r="N53" s="1339"/>
      <c r="O53" s="1339"/>
      <c r="P53" s="1339"/>
      <c r="Q53" s="1339"/>
      <c r="R53" s="1339"/>
      <c r="S53" s="1339"/>
      <c r="T53" s="1340"/>
    </row>
    <row r="54" spans="1:20">
      <c r="A54" s="1338"/>
      <c r="B54" s="1339"/>
      <c r="C54" s="1339"/>
      <c r="D54" s="1339"/>
      <c r="E54" s="1339"/>
      <c r="F54" s="1339"/>
      <c r="G54" s="1339"/>
      <c r="H54" s="1339"/>
      <c r="I54" s="1339"/>
      <c r="J54" s="1339"/>
      <c r="K54" s="1339"/>
      <c r="L54" s="1339"/>
      <c r="M54" s="1339"/>
      <c r="N54" s="1339"/>
      <c r="O54" s="1339"/>
      <c r="P54" s="1339"/>
      <c r="Q54" s="1339"/>
      <c r="R54" s="1339"/>
      <c r="S54" s="1339"/>
      <c r="T54" s="1340"/>
    </row>
    <row r="55" spans="1:20">
      <c r="A55" s="1338"/>
      <c r="B55" s="1339"/>
      <c r="C55" s="1339"/>
      <c r="D55" s="1339"/>
      <c r="E55" s="1339"/>
      <c r="F55" s="1339"/>
      <c r="G55" s="1339"/>
      <c r="H55" s="1339"/>
      <c r="I55" s="1339"/>
      <c r="J55" s="1339"/>
      <c r="K55" s="1339"/>
      <c r="L55" s="1339"/>
      <c r="M55" s="1339"/>
      <c r="N55" s="1339"/>
      <c r="O55" s="1339"/>
      <c r="P55" s="1339"/>
      <c r="Q55" s="1339"/>
      <c r="R55" s="1339"/>
      <c r="S55" s="1339"/>
      <c r="T55" s="1340"/>
    </row>
    <row r="56" spans="1:20">
      <c r="A56" s="1338"/>
      <c r="B56" s="1339"/>
      <c r="C56" s="1339"/>
      <c r="D56" s="1339"/>
      <c r="E56" s="1339"/>
      <c r="F56" s="1339"/>
      <c r="G56" s="1339"/>
      <c r="H56" s="1339"/>
      <c r="I56" s="1339"/>
      <c r="J56" s="1339"/>
      <c r="K56" s="1339"/>
      <c r="L56" s="1339"/>
      <c r="M56" s="1339"/>
      <c r="N56" s="1339"/>
      <c r="O56" s="1339"/>
      <c r="P56" s="1339"/>
      <c r="Q56" s="1339"/>
      <c r="R56" s="1339"/>
      <c r="S56" s="1339"/>
      <c r="T56" s="1340"/>
    </row>
    <row r="57" spans="1:20">
      <c r="A57" s="1338"/>
      <c r="B57" s="1339"/>
      <c r="C57" s="1339"/>
      <c r="D57" s="1339"/>
      <c r="E57" s="1339"/>
      <c r="F57" s="1339"/>
      <c r="G57" s="1339"/>
      <c r="H57" s="1339"/>
      <c r="I57" s="1339"/>
      <c r="J57" s="1339"/>
      <c r="K57" s="1339"/>
      <c r="L57" s="1339"/>
      <c r="M57" s="1339"/>
      <c r="N57" s="1339"/>
      <c r="O57" s="1339"/>
      <c r="P57" s="1339"/>
      <c r="Q57" s="1339"/>
      <c r="R57" s="1339"/>
      <c r="S57" s="1339"/>
      <c r="T57" s="1340"/>
    </row>
    <row r="58" spans="1:20">
      <c r="A58" s="1338"/>
      <c r="B58" s="1339"/>
      <c r="C58" s="1339"/>
      <c r="D58" s="1339"/>
      <c r="E58" s="1339"/>
      <c r="F58" s="1339"/>
      <c r="G58" s="1339"/>
      <c r="H58" s="1339"/>
      <c r="I58" s="1339"/>
      <c r="J58" s="1339"/>
      <c r="K58" s="1339"/>
      <c r="L58" s="1339"/>
      <c r="M58" s="1339"/>
      <c r="N58" s="1339"/>
      <c r="O58" s="1339"/>
      <c r="P58" s="1339"/>
      <c r="Q58" s="1339"/>
      <c r="R58" s="1339"/>
      <c r="S58" s="1339"/>
      <c r="T58" s="1340"/>
    </row>
    <row r="59" spans="1:20">
      <c r="A59" s="1338"/>
      <c r="B59" s="1339"/>
      <c r="C59" s="1339"/>
      <c r="D59" s="1339"/>
      <c r="E59" s="1339"/>
      <c r="F59" s="1339"/>
      <c r="G59" s="1339"/>
      <c r="H59" s="1339"/>
      <c r="I59" s="1339"/>
      <c r="J59" s="1339"/>
      <c r="K59" s="1339"/>
      <c r="L59" s="1339"/>
      <c r="M59" s="1339"/>
      <c r="N59" s="1339"/>
      <c r="O59" s="1339"/>
      <c r="P59" s="1339"/>
      <c r="Q59" s="1339"/>
      <c r="R59" s="1339"/>
      <c r="S59" s="1339"/>
      <c r="T59" s="1340"/>
    </row>
  </sheetData>
  <mergeCells count="180">
    <mergeCell ref="A47:B47"/>
    <mergeCell ref="S32:S34"/>
    <mergeCell ref="T32:T34"/>
    <mergeCell ref="N42:N44"/>
    <mergeCell ref="O42:O44"/>
    <mergeCell ref="P42:P44"/>
    <mergeCell ref="Q32:Q34"/>
    <mergeCell ref="R32:R34"/>
    <mergeCell ref="P37:P38"/>
    <mergeCell ref="D42:D44"/>
    <mergeCell ref="L42:L44"/>
    <mergeCell ref="M42:M44"/>
    <mergeCell ref="L37:L38"/>
    <mergeCell ref="M37:M38"/>
    <mergeCell ref="N37:N38"/>
    <mergeCell ref="O37:O38"/>
    <mergeCell ref="P35:P36"/>
    <mergeCell ref="K39:K41"/>
    <mergeCell ref="L39:L41"/>
    <mergeCell ref="M39:M41"/>
    <mergeCell ref="N39:N41"/>
    <mergeCell ref="O39:O41"/>
    <mergeCell ref="P39:P41"/>
    <mergeCell ref="K35:K36"/>
    <mergeCell ref="L35:L36"/>
    <mergeCell ref="J37:J38"/>
    <mergeCell ref="D37:D38"/>
    <mergeCell ref="A37:A38"/>
    <mergeCell ref="A39:A41"/>
    <mergeCell ref="D39:D41"/>
    <mergeCell ref="J39:J41"/>
    <mergeCell ref="F39:F41"/>
    <mergeCell ref="G39:G41"/>
    <mergeCell ref="H39:H41"/>
    <mergeCell ref="I39:I41"/>
    <mergeCell ref="M35:M36"/>
    <mergeCell ref="N35:N36"/>
    <mergeCell ref="O35:O36"/>
    <mergeCell ref="A35:A36"/>
    <mergeCell ref="D35:D36"/>
    <mergeCell ref="J35:J36"/>
    <mergeCell ref="F35:F36"/>
    <mergeCell ref="G35:G36"/>
    <mergeCell ref="H35:H36"/>
    <mergeCell ref="I35:I36"/>
    <mergeCell ref="C24:C44"/>
    <mergeCell ref="B24:B44"/>
    <mergeCell ref="A42:A44"/>
    <mergeCell ref="J42:J44"/>
    <mergeCell ref="F42:F44"/>
    <mergeCell ref="K42:K44"/>
    <mergeCell ref="G42:G44"/>
    <mergeCell ref="H42:H44"/>
    <mergeCell ref="I42:I44"/>
    <mergeCell ref="K37:K38"/>
    <mergeCell ref="F37:F38"/>
    <mergeCell ref="G37:G38"/>
    <mergeCell ref="H37:H38"/>
    <mergeCell ref="I37:I38"/>
    <mergeCell ref="N32:N34"/>
    <mergeCell ref="O32:O34"/>
    <mergeCell ref="P32:P34"/>
    <mergeCell ref="A32:A34"/>
    <mergeCell ref="K28:K31"/>
    <mergeCell ref="L28:L31"/>
    <mergeCell ref="M28:M31"/>
    <mergeCell ref="N28:N31"/>
    <mergeCell ref="O28:O31"/>
    <mergeCell ref="D32:D34"/>
    <mergeCell ref="F32:F34"/>
    <mergeCell ref="G32:G34"/>
    <mergeCell ref="H32:H34"/>
    <mergeCell ref="I32:I34"/>
    <mergeCell ref="J32:J34"/>
    <mergeCell ref="K32:K34"/>
    <mergeCell ref="L32:L34"/>
    <mergeCell ref="M32:M34"/>
    <mergeCell ref="A24:A27"/>
    <mergeCell ref="D28:D31"/>
    <mergeCell ref="J28:J31"/>
    <mergeCell ref="F28:F31"/>
    <mergeCell ref="G28:G31"/>
    <mergeCell ref="H28:H31"/>
    <mergeCell ref="I28:I31"/>
    <mergeCell ref="P24:P27"/>
    <mergeCell ref="Q24:Q27"/>
    <mergeCell ref="P28:P31"/>
    <mergeCell ref="A28:A31"/>
    <mergeCell ref="R24:R27"/>
    <mergeCell ref="S24:S27"/>
    <mergeCell ref="T24:T27"/>
    <mergeCell ref="K24:K27"/>
    <mergeCell ref="L24:L27"/>
    <mergeCell ref="M24:M27"/>
    <mergeCell ref="N24:N27"/>
    <mergeCell ref="O24:O27"/>
    <mergeCell ref="D24:D27"/>
    <mergeCell ref="J24:J27"/>
    <mergeCell ref="F24:F27"/>
    <mergeCell ref="G24:G27"/>
    <mergeCell ref="H24:H27"/>
    <mergeCell ref="I24:I27"/>
    <mergeCell ref="C17:C23"/>
    <mergeCell ref="S21:S23"/>
    <mergeCell ref="T21:T23"/>
    <mergeCell ref="Q17:Q20"/>
    <mergeCell ref="R17:R20"/>
    <mergeCell ref="S17:S20"/>
    <mergeCell ref="T17:T20"/>
    <mergeCell ref="J21:J23"/>
    <mergeCell ref="J17:J20"/>
    <mergeCell ref="K17:K20"/>
    <mergeCell ref="L17:L20"/>
    <mergeCell ref="M17:M20"/>
    <mergeCell ref="M21:M23"/>
    <mergeCell ref="L21:L23"/>
    <mergeCell ref="K21:K23"/>
    <mergeCell ref="Q21:Q23"/>
    <mergeCell ref="R21:R23"/>
    <mergeCell ref="D17:D20"/>
    <mergeCell ref="F17:F20"/>
    <mergeCell ref="N17:N20"/>
    <mergeCell ref="O17:O20"/>
    <mergeCell ref="P17:P20"/>
    <mergeCell ref="P21:P23"/>
    <mergeCell ref="O21:O23"/>
    <mergeCell ref="N21:N23"/>
    <mergeCell ref="F21:F23"/>
    <mergeCell ref="G21:G23"/>
    <mergeCell ref="G17:G20"/>
    <mergeCell ref="H17:H20"/>
    <mergeCell ref="I17:I20"/>
    <mergeCell ref="H21:H23"/>
    <mergeCell ref="I21:I23"/>
    <mergeCell ref="D21:D23"/>
    <mergeCell ref="A2:E4"/>
    <mergeCell ref="F2:M2"/>
    <mergeCell ref="N2:T2"/>
    <mergeCell ref="F3:M4"/>
    <mergeCell ref="N3:T3"/>
    <mergeCell ref="N4:T4"/>
    <mergeCell ref="F14:I14"/>
    <mergeCell ref="J14:J15"/>
    <mergeCell ref="A6:E6"/>
    <mergeCell ref="F6:M6"/>
    <mergeCell ref="A7:E7"/>
    <mergeCell ref="F7:M7"/>
    <mergeCell ref="A8:E8"/>
    <mergeCell ref="F8:M8"/>
    <mergeCell ref="A9:E9"/>
    <mergeCell ref="F9:M9"/>
    <mergeCell ref="A11:T11"/>
    <mergeCell ref="A13:L13"/>
    <mergeCell ref="M13:T13"/>
    <mergeCell ref="B14:B15"/>
    <mergeCell ref="C14:C15"/>
    <mergeCell ref="A59:T59"/>
    <mergeCell ref="T14:T15"/>
    <mergeCell ref="A49:T49"/>
    <mergeCell ref="A50:T50"/>
    <mergeCell ref="A51:T51"/>
    <mergeCell ref="A52:T52"/>
    <mergeCell ref="A53:T53"/>
    <mergeCell ref="K14:K15"/>
    <mergeCell ref="L14:L15"/>
    <mergeCell ref="M14:M15"/>
    <mergeCell ref="N14:P14"/>
    <mergeCell ref="Q14:Q15"/>
    <mergeCell ref="R14:R15"/>
    <mergeCell ref="A14:A15"/>
    <mergeCell ref="D14:D15"/>
    <mergeCell ref="E14:E15"/>
    <mergeCell ref="A54:T54"/>
    <mergeCell ref="A55:T55"/>
    <mergeCell ref="A56:T56"/>
    <mergeCell ref="A57:T57"/>
    <mergeCell ref="A58:T58"/>
    <mergeCell ref="B17:B23"/>
    <mergeCell ref="A17:A20"/>
    <mergeCell ref="A21:A23"/>
  </mergeCells>
  <conditionalFormatting sqref="P17 P21 P24 P28 P32 P35 P37 P42 P39">
    <cfRule type="containsText" dxfId="17" priority="1" stopIfTrue="1" operator="containsText" text="P">
      <formula>NOT(ISERROR(SEARCH("P",P17)))</formula>
    </cfRule>
    <cfRule type="containsText" dxfId="16" priority="2" stopIfTrue="1" operator="containsText" text="R">
      <formula>NOT(ISERROR(SEARCH("R",P17)))</formula>
    </cfRule>
    <cfRule type="containsText" dxfId="15" priority="3" operator="containsText" text="T">
      <formula>NOT(ISERROR(SEARCH("T",P17)))</formula>
    </cfRule>
  </conditionalFormatting>
  <conditionalFormatting sqref="P17 P21 P24 P28 P32 P35 P37 P42 P39">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8"/>
  <sheetViews>
    <sheetView zoomScale="72" zoomScaleNormal="72" workbookViewId="0">
      <selection activeCell="I33" sqref="I33"/>
    </sheetView>
  </sheetViews>
  <sheetFormatPr baseColWidth="10" defaultColWidth="11.42578125" defaultRowHeight="15"/>
  <cols>
    <col min="1" max="1" width="11.5703125" style="194" bestFit="1" customWidth="1"/>
    <col min="2" max="2" width="39.140625" style="194" customWidth="1"/>
    <col min="3" max="3" width="36.140625" style="194" customWidth="1"/>
    <col min="4" max="4" width="37.7109375" style="194" customWidth="1"/>
    <col min="5" max="5" width="44" style="194" customWidth="1"/>
    <col min="6" max="7" width="7.140625" style="194" bestFit="1" customWidth="1"/>
    <col min="8" max="8" width="8" style="194" customWidth="1"/>
    <col min="9" max="9" width="7" style="194" customWidth="1"/>
    <col min="10" max="10" width="42.28515625" style="194" customWidth="1"/>
    <col min="11" max="11" width="18.7109375" style="194" customWidth="1"/>
    <col min="12" max="12" width="29.7109375" style="194" customWidth="1"/>
    <col min="13" max="13" width="11.5703125" style="194" bestFit="1" customWidth="1"/>
    <col min="14" max="14" width="12.5703125" style="194" customWidth="1"/>
    <col min="15" max="15" width="11.5703125" style="194" bestFit="1" customWidth="1"/>
    <col min="16" max="16" width="11.42578125" style="194"/>
    <col min="17" max="17" width="26.140625" style="194" customWidth="1"/>
    <col min="18" max="18" width="26.28515625" style="194" customWidth="1"/>
    <col min="19" max="19" width="11.42578125" style="194"/>
    <col min="20" max="20" width="27.28515625" style="194" customWidth="1"/>
    <col min="21" max="16384" width="11.42578125" style="194"/>
  </cols>
  <sheetData>
    <row r="1" spans="1:20" ht="15.75" thickBot="1"/>
    <row r="2" spans="1:20" ht="16.5" thickBot="1">
      <c r="A2" s="1264"/>
      <c r="B2" s="1265"/>
      <c r="C2" s="1265"/>
      <c r="D2" s="1265"/>
      <c r="E2" s="1266"/>
      <c r="F2" s="1273" t="s">
        <v>18</v>
      </c>
      <c r="G2" s="1274"/>
      <c r="H2" s="1274"/>
      <c r="I2" s="1274"/>
      <c r="J2" s="1274"/>
      <c r="K2" s="1274"/>
      <c r="L2" s="1274"/>
      <c r="M2" s="1275"/>
      <c r="N2" s="1219" t="s">
        <v>19</v>
      </c>
      <c r="O2" s="1220"/>
      <c r="P2" s="1220"/>
      <c r="Q2" s="1220"/>
      <c r="R2" s="1220"/>
      <c r="S2" s="1220"/>
      <c r="T2" s="1221"/>
    </row>
    <row r="3" spans="1:20" ht="16.5" thickBot="1">
      <c r="A3" s="1267"/>
      <c r="B3" s="1268"/>
      <c r="C3" s="1268"/>
      <c r="D3" s="1268"/>
      <c r="E3" s="1269"/>
      <c r="F3" s="1222" t="s">
        <v>17</v>
      </c>
      <c r="G3" s="1223"/>
      <c r="H3" s="1223"/>
      <c r="I3" s="1223"/>
      <c r="J3" s="1223"/>
      <c r="K3" s="1223"/>
      <c r="L3" s="1223"/>
      <c r="M3" s="1224"/>
      <c r="N3" s="1228" t="s">
        <v>24</v>
      </c>
      <c r="O3" s="1229"/>
      <c r="P3" s="1229"/>
      <c r="Q3" s="1229"/>
      <c r="R3" s="1229"/>
      <c r="S3" s="1229"/>
      <c r="T3" s="1230"/>
    </row>
    <row r="4" spans="1:20" ht="16.5" thickBot="1">
      <c r="A4" s="1270"/>
      <c r="B4" s="1271"/>
      <c r="C4" s="1271"/>
      <c r="D4" s="1271"/>
      <c r="E4" s="1272"/>
      <c r="F4" s="1225"/>
      <c r="G4" s="1226"/>
      <c r="H4" s="1226"/>
      <c r="I4" s="1226"/>
      <c r="J4" s="1226"/>
      <c r="K4" s="1226"/>
      <c r="L4" s="1226"/>
      <c r="M4" s="1227"/>
      <c r="N4" s="1231" t="s">
        <v>8</v>
      </c>
      <c r="O4" s="1232"/>
      <c r="P4" s="1232"/>
      <c r="Q4" s="1232"/>
      <c r="R4" s="1232"/>
      <c r="S4" s="1232"/>
      <c r="T4" s="1233"/>
    </row>
    <row r="5" spans="1:20" ht="15.75">
      <c r="A5" s="267"/>
      <c r="B5" s="267"/>
      <c r="C5" s="267"/>
      <c r="D5" s="267"/>
      <c r="E5" s="267"/>
      <c r="F5" s="267"/>
      <c r="G5" s="267"/>
      <c r="H5" s="267"/>
      <c r="I5" s="267"/>
      <c r="J5" s="514"/>
      <c r="K5" s="514"/>
      <c r="L5" s="520"/>
      <c r="M5" s="520"/>
      <c r="N5" s="520"/>
      <c r="O5" s="520"/>
      <c r="P5" s="520"/>
      <c r="Q5" s="520"/>
      <c r="R5" s="520"/>
      <c r="S5" s="520"/>
      <c r="T5" s="520"/>
    </row>
    <row r="6" spans="1:20" ht="15.75">
      <c r="A6" s="1240" t="s">
        <v>10</v>
      </c>
      <c r="B6" s="1240"/>
      <c r="C6" s="1240"/>
      <c r="D6" s="1240"/>
      <c r="E6" s="1240"/>
      <c r="F6" s="1241" t="s">
        <v>465</v>
      </c>
      <c r="G6" s="1242"/>
      <c r="H6" s="1242"/>
      <c r="I6" s="1242"/>
      <c r="J6" s="1242"/>
      <c r="K6" s="1242"/>
      <c r="L6" s="1242"/>
      <c r="M6" s="1243"/>
      <c r="N6" s="520"/>
      <c r="O6" s="520"/>
      <c r="P6" s="520"/>
      <c r="Q6" s="520"/>
      <c r="R6" s="520"/>
      <c r="S6" s="520"/>
      <c r="T6" s="520"/>
    </row>
    <row r="7" spans="1:20" ht="15.75">
      <c r="A7" s="1240" t="s">
        <v>26</v>
      </c>
      <c r="B7" s="1240"/>
      <c r="C7" s="1240"/>
      <c r="D7" s="1240"/>
      <c r="E7" s="1240"/>
      <c r="F7" s="1241">
        <v>2021</v>
      </c>
      <c r="G7" s="1242"/>
      <c r="H7" s="1242"/>
      <c r="I7" s="1242"/>
      <c r="J7" s="1242"/>
      <c r="K7" s="1242"/>
      <c r="L7" s="1242"/>
      <c r="M7" s="1243"/>
      <c r="N7" s="520"/>
      <c r="O7" s="520"/>
      <c r="P7" s="520"/>
      <c r="Q7" s="520"/>
      <c r="R7" s="520"/>
      <c r="S7" s="520"/>
      <c r="T7" s="520"/>
    </row>
    <row r="8" spans="1:20" ht="15.75">
      <c r="A8" s="1240" t="s">
        <v>6</v>
      </c>
      <c r="B8" s="1240"/>
      <c r="C8" s="1240"/>
      <c r="D8" s="1240"/>
      <c r="E8" s="1240"/>
      <c r="F8" s="1370">
        <v>44197</v>
      </c>
      <c r="G8" s="1242"/>
      <c r="H8" s="1242"/>
      <c r="I8" s="1242"/>
      <c r="J8" s="1242"/>
      <c r="K8" s="1242"/>
      <c r="L8" s="1242"/>
      <c r="M8" s="1243"/>
      <c r="N8" s="520"/>
      <c r="O8" s="520"/>
      <c r="P8" s="520"/>
      <c r="Q8" s="520"/>
      <c r="R8" s="520"/>
      <c r="S8" s="520"/>
      <c r="T8" s="520"/>
    </row>
    <row r="9" spans="1:20" ht="15.75">
      <c r="A9" s="1240" t="s">
        <v>7</v>
      </c>
      <c r="B9" s="1240"/>
      <c r="C9" s="1240"/>
      <c r="D9" s="1240"/>
      <c r="E9" s="1240"/>
      <c r="F9" s="1370">
        <v>44206</v>
      </c>
      <c r="G9" s="1242"/>
      <c r="H9" s="1242"/>
      <c r="I9" s="1242"/>
      <c r="J9" s="1242"/>
      <c r="K9" s="1242"/>
      <c r="L9" s="1242"/>
      <c r="M9" s="1243"/>
      <c r="N9" s="520"/>
      <c r="O9" s="520"/>
      <c r="P9" s="520"/>
      <c r="Q9" s="520"/>
      <c r="R9" s="520"/>
      <c r="S9" s="520"/>
      <c r="T9" s="520"/>
    </row>
    <row r="10" spans="1:20" ht="16.5" thickBot="1">
      <c r="A10" s="521"/>
      <c r="B10" s="521"/>
      <c r="C10" s="521"/>
      <c r="D10" s="521"/>
      <c r="E10" s="521"/>
      <c r="F10" s="521"/>
      <c r="G10" s="521"/>
      <c r="H10" s="521"/>
      <c r="I10" s="521"/>
      <c r="J10" s="522"/>
      <c r="K10" s="522"/>
      <c r="L10" s="522"/>
      <c r="M10" s="522"/>
      <c r="N10" s="520"/>
      <c r="O10" s="520"/>
      <c r="P10" s="520"/>
      <c r="Q10" s="520"/>
      <c r="R10" s="520"/>
      <c r="S10" s="520"/>
      <c r="T10" s="520"/>
    </row>
    <row r="11" spans="1:20" ht="16.5" thickBot="1">
      <c r="A11" s="1247" t="s">
        <v>9</v>
      </c>
      <c r="B11" s="1248"/>
      <c r="C11" s="1248"/>
      <c r="D11" s="1248"/>
      <c r="E11" s="1248"/>
      <c r="F11" s="1248"/>
      <c r="G11" s="1248"/>
      <c r="H11" s="1248"/>
      <c r="I11" s="1248"/>
      <c r="J11" s="1248"/>
      <c r="K11" s="1248"/>
      <c r="L11" s="1248"/>
      <c r="M11" s="1248"/>
      <c r="N11" s="1248"/>
      <c r="O11" s="1248"/>
      <c r="P11" s="1248"/>
      <c r="Q11" s="1248"/>
      <c r="R11" s="1248"/>
      <c r="S11" s="1248"/>
      <c r="T11" s="1249"/>
    </row>
    <row r="12" spans="1:20" ht="16.5" thickBot="1">
      <c r="A12" s="523"/>
      <c r="B12" s="524"/>
      <c r="C12" s="524"/>
      <c r="D12" s="524"/>
      <c r="E12" s="524"/>
      <c r="F12" s="524"/>
      <c r="G12" s="524"/>
      <c r="H12" s="524"/>
      <c r="I12" s="524"/>
      <c r="J12" s="524"/>
      <c r="K12" s="524"/>
      <c r="L12" s="524"/>
      <c r="M12" s="524"/>
      <c r="N12" s="524"/>
      <c r="O12" s="524"/>
      <c r="P12" s="524"/>
      <c r="Q12" s="524"/>
      <c r="R12" s="524"/>
      <c r="S12" s="524"/>
      <c r="T12" s="525"/>
    </row>
    <row r="13" spans="1:20" ht="16.5" thickBot="1">
      <c r="A13" s="1250" t="s">
        <v>16</v>
      </c>
      <c r="B13" s="1251"/>
      <c r="C13" s="1251"/>
      <c r="D13" s="1251"/>
      <c r="E13" s="1251"/>
      <c r="F13" s="1251"/>
      <c r="G13" s="1251"/>
      <c r="H13" s="1251"/>
      <c r="I13" s="1251"/>
      <c r="J13" s="1251"/>
      <c r="K13" s="1251"/>
      <c r="L13" s="1252"/>
      <c r="M13" s="1253" t="s">
        <v>1</v>
      </c>
      <c r="N13" s="1253"/>
      <c r="O13" s="1253"/>
      <c r="P13" s="1253"/>
      <c r="Q13" s="1253"/>
      <c r="R13" s="1253"/>
      <c r="S13" s="1253"/>
      <c r="T13" s="1254"/>
    </row>
    <row r="14" spans="1:20" ht="32.25" customHeight="1" thickBot="1">
      <c r="A14" s="1204" t="s">
        <v>28</v>
      </c>
      <c r="B14" s="1255" t="s">
        <v>554</v>
      </c>
      <c r="C14" s="1255" t="s">
        <v>555</v>
      </c>
      <c r="D14" s="1204" t="s">
        <v>27</v>
      </c>
      <c r="E14" s="1206" t="s">
        <v>20</v>
      </c>
      <c r="F14" s="1208" t="s">
        <v>11</v>
      </c>
      <c r="G14" s="1209"/>
      <c r="H14" s="1209"/>
      <c r="I14" s="1210"/>
      <c r="J14" s="1211" t="s">
        <v>21</v>
      </c>
      <c r="K14" s="1211" t="s">
        <v>22</v>
      </c>
      <c r="L14" s="1211" t="s">
        <v>2</v>
      </c>
      <c r="M14" s="1189" t="s">
        <v>23</v>
      </c>
      <c r="N14" s="1191" t="s">
        <v>3</v>
      </c>
      <c r="O14" s="1192"/>
      <c r="P14" s="1193"/>
      <c r="Q14" s="1196" t="s">
        <v>389</v>
      </c>
      <c r="R14" s="1194" t="s">
        <v>5</v>
      </c>
      <c r="S14" s="527" t="s">
        <v>30</v>
      </c>
      <c r="T14" s="1187" t="s">
        <v>0</v>
      </c>
    </row>
    <row r="15" spans="1:20" ht="28.5" customHeight="1" thickBot="1">
      <c r="A15" s="1205"/>
      <c r="B15" s="1256"/>
      <c r="C15" s="1256"/>
      <c r="D15" s="1205"/>
      <c r="E15" s="1207"/>
      <c r="F15" s="529" t="s">
        <v>12</v>
      </c>
      <c r="G15" s="529" t="s">
        <v>13</v>
      </c>
      <c r="H15" s="529" t="s">
        <v>14</v>
      </c>
      <c r="I15" s="529" t="s">
        <v>15</v>
      </c>
      <c r="J15" s="1212"/>
      <c r="K15" s="1212"/>
      <c r="L15" s="1212"/>
      <c r="M15" s="1190"/>
      <c r="N15" s="530" t="s">
        <v>31</v>
      </c>
      <c r="O15" s="531" t="s">
        <v>29</v>
      </c>
      <c r="P15" s="532" t="s">
        <v>32</v>
      </c>
      <c r="Q15" s="1197"/>
      <c r="R15" s="1195"/>
      <c r="S15" s="533"/>
      <c r="T15" s="1188"/>
    </row>
    <row r="16" spans="1:20" ht="8.25" customHeight="1" thickBot="1">
      <c r="A16" s="267"/>
      <c r="B16" s="267"/>
      <c r="C16" s="267"/>
      <c r="D16" s="267"/>
      <c r="E16" s="267"/>
      <c r="F16" s="267"/>
      <c r="G16" s="267"/>
      <c r="H16" s="267"/>
      <c r="I16" s="267"/>
      <c r="J16" s="267"/>
      <c r="K16" s="267"/>
      <c r="L16" s="534"/>
      <c r="M16" s="267"/>
      <c r="N16" s="535"/>
      <c r="O16" s="535"/>
      <c r="P16" s="535"/>
      <c r="Q16" s="267"/>
      <c r="R16" s="267"/>
      <c r="S16" s="267"/>
      <c r="T16" s="267"/>
    </row>
    <row r="17" spans="1:20" ht="75.75" thickBot="1">
      <c r="A17" s="1234">
        <v>1</v>
      </c>
      <c r="B17" s="1432" t="s">
        <v>649</v>
      </c>
      <c r="C17" s="1432" t="s">
        <v>712</v>
      </c>
      <c r="D17" s="1425" t="s">
        <v>466</v>
      </c>
      <c r="E17" s="571" t="s">
        <v>467</v>
      </c>
      <c r="F17" s="572">
        <v>0.8</v>
      </c>
      <c r="G17" s="537">
        <v>100</v>
      </c>
      <c r="H17" s="538">
        <v>1</v>
      </c>
      <c r="I17" s="538">
        <v>1</v>
      </c>
      <c r="J17" s="536" t="s">
        <v>614</v>
      </c>
      <c r="K17" s="573"/>
      <c r="L17" s="574"/>
      <c r="M17" s="575">
        <v>1</v>
      </c>
      <c r="N17" s="576">
        <f>F17-M17</f>
        <v>-0.19999999999999996</v>
      </c>
      <c r="O17" s="554">
        <f>IF(M17&lt;1,(AVERAGE(F17:I17)/M17),SUM(F17:I17)/M17)</f>
        <v>102.8</v>
      </c>
      <c r="P17" s="577" t="str">
        <f>IF(O17&lt;=V$17,"T",IF(O17&lt;$Y$17,"R",IF(O17&gt;=$Y$17,"P")))</f>
        <v>P</v>
      </c>
      <c r="Q17" s="574"/>
      <c r="R17" s="574"/>
      <c r="S17" s="578"/>
      <c r="T17" s="579"/>
    </row>
    <row r="18" spans="1:20" ht="90.75" thickBot="1">
      <c r="A18" s="1235"/>
      <c r="B18" s="1433"/>
      <c r="C18" s="1433"/>
      <c r="D18" s="1426"/>
      <c r="E18" s="193" t="s">
        <v>468</v>
      </c>
      <c r="F18" s="733">
        <v>1</v>
      </c>
      <c r="G18" s="540">
        <v>100</v>
      </c>
      <c r="H18" s="716">
        <v>1</v>
      </c>
      <c r="I18" s="716">
        <v>1</v>
      </c>
      <c r="J18" s="519" t="s">
        <v>615</v>
      </c>
      <c r="K18" s="580"/>
      <c r="L18" s="541"/>
      <c r="M18" s="575">
        <v>1</v>
      </c>
      <c r="N18" s="551">
        <f t="shared" ref="N18:N37" si="0">F18-M18</f>
        <v>0</v>
      </c>
      <c r="O18" s="552">
        <f>IF(M18&lt;1,(AVERAGE(F18:I18)/M18),SUM(F18:I18)/M18)</f>
        <v>103</v>
      </c>
      <c r="P18" s="581" t="str">
        <f t="shared" ref="P18:P29" si="1">IF(O18&lt;=V$17,"T",IF(O18&lt;$Y$17,"R",IF(O18&gt;=$Y$17,"P")))</f>
        <v>P</v>
      </c>
      <c r="Q18" s="541"/>
      <c r="R18" s="541"/>
      <c r="S18" s="582"/>
      <c r="T18" s="583"/>
    </row>
    <row r="19" spans="1:20" ht="75.75" thickBot="1">
      <c r="A19" s="1235"/>
      <c r="B19" s="1433"/>
      <c r="C19" s="1433"/>
      <c r="D19" s="1426"/>
      <c r="E19" s="193" t="s">
        <v>469</v>
      </c>
      <c r="F19" s="733">
        <v>1</v>
      </c>
      <c r="G19" s="569">
        <v>100</v>
      </c>
      <c r="H19" s="770">
        <v>1</v>
      </c>
      <c r="I19" s="770">
        <v>1</v>
      </c>
      <c r="J19" s="519" t="s">
        <v>616</v>
      </c>
      <c r="K19" s="584"/>
      <c r="L19" s="541"/>
      <c r="M19" s="575">
        <v>1</v>
      </c>
      <c r="N19" s="551">
        <f t="shared" si="0"/>
        <v>0</v>
      </c>
      <c r="O19" s="552">
        <f t="shared" ref="O19:O37" si="2">IF(M19&lt;1,(AVERAGE(F19:I19)/M19),SUM(F19:I19)/M19)</f>
        <v>103</v>
      </c>
      <c r="P19" s="581" t="str">
        <f t="shared" si="1"/>
        <v>P</v>
      </c>
      <c r="Q19" s="541"/>
      <c r="R19" s="541"/>
      <c r="S19" s="582"/>
      <c r="T19" s="583"/>
    </row>
    <row r="20" spans="1:20" ht="90.75" thickBot="1">
      <c r="A20" s="1235">
        <v>2</v>
      </c>
      <c r="B20" s="1433"/>
      <c r="C20" s="1433"/>
      <c r="D20" s="1203" t="s">
        <v>470</v>
      </c>
      <c r="E20" s="193" t="s">
        <v>471</v>
      </c>
      <c r="F20" s="733">
        <v>1</v>
      </c>
      <c r="G20" s="569">
        <v>100</v>
      </c>
      <c r="H20" s="770">
        <v>1</v>
      </c>
      <c r="I20" s="770">
        <v>1</v>
      </c>
      <c r="J20" s="519" t="s">
        <v>617</v>
      </c>
      <c r="K20" s="580"/>
      <c r="L20" s="541"/>
      <c r="M20" s="575">
        <v>1</v>
      </c>
      <c r="N20" s="551">
        <f t="shared" si="0"/>
        <v>0</v>
      </c>
      <c r="O20" s="552">
        <f t="shared" si="2"/>
        <v>103</v>
      </c>
      <c r="P20" s="581" t="str">
        <f t="shared" si="1"/>
        <v>P</v>
      </c>
      <c r="Q20" s="541"/>
      <c r="R20" s="541"/>
      <c r="S20" s="582"/>
      <c r="T20" s="583"/>
    </row>
    <row r="21" spans="1:20" ht="60.75" thickBot="1">
      <c r="A21" s="1235"/>
      <c r="B21" s="1433"/>
      <c r="C21" s="1433"/>
      <c r="D21" s="1203"/>
      <c r="E21" s="193" t="s">
        <v>472</v>
      </c>
      <c r="F21" s="733">
        <v>1</v>
      </c>
      <c r="G21" s="569">
        <v>100</v>
      </c>
      <c r="H21" s="770">
        <v>1</v>
      </c>
      <c r="I21" s="770">
        <v>1</v>
      </c>
      <c r="J21" s="519" t="s">
        <v>618</v>
      </c>
      <c r="K21" s="580"/>
      <c r="L21" s="541"/>
      <c r="M21" s="575">
        <v>1</v>
      </c>
      <c r="N21" s="551">
        <f t="shared" si="0"/>
        <v>0</v>
      </c>
      <c r="O21" s="552">
        <f t="shared" si="2"/>
        <v>103</v>
      </c>
      <c r="P21" s="581" t="str">
        <f t="shared" si="1"/>
        <v>P</v>
      </c>
      <c r="Q21" s="541"/>
      <c r="R21" s="541"/>
      <c r="S21" s="582"/>
      <c r="T21" s="583"/>
    </row>
    <row r="22" spans="1:20" ht="120.75" thickBot="1">
      <c r="A22" s="1235"/>
      <c r="B22" s="1433"/>
      <c r="C22" s="1433"/>
      <c r="D22" s="1203"/>
      <c r="E22" s="193" t="s">
        <v>473</v>
      </c>
      <c r="F22" s="732">
        <v>3</v>
      </c>
      <c r="G22" s="569">
        <v>35</v>
      </c>
      <c r="H22" s="770">
        <v>0.14000000000000001</v>
      </c>
      <c r="I22" s="569">
        <v>32</v>
      </c>
      <c r="J22" s="519" t="s">
        <v>619</v>
      </c>
      <c r="K22" s="580">
        <v>56700</v>
      </c>
      <c r="L22" s="585">
        <v>36000</v>
      </c>
      <c r="M22" s="586">
        <v>13</v>
      </c>
      <c r="N22" s="551">
        <f t="shared" si="0"/>
        <v>-10</v>
      </c>
      <c r="O22" s="552">
        <f t="shared" si="2"/>
        <v>5.3953846153846152</v>
      </c>
      <c r="P22" s="581" t="str">
        <f t="shared" si="1"/>
        <v>P</v>
      </c>
      <c r="Q22" s="541"/>
      <c r="R22" s="541"/>
      <c r="S22" s="582"/>
      <c r="T22" s="583"/>
    </row>
    <row r="23" spans="1:20" ht="120.75" thickBot="1">
      <c r="A23" s="1235"/>
      <c r="B23" s="1433"/>
      <c r="C23" s="1433"/>
      <c r="D23" s="1203"/>
      <c r="E23" s="193" t="s">
        <v>474</v>
      </c>
      <c r="F23" s="733">
        <v>0.5</v>
      </c>
      <c r="G23" s="569">
        <v>70</v>
      </c>
      <c r="H23" s="770">
        <v>1</v>
      </c>
      <c r="I23" s="770">
        <v>1</v>
      </c>
      <c r="J23" s="587" t="s">
        <v>620</v>
      </c>
      <c r="K23" s="584"/>
      <c r="L23" s="541"/>
      <c r="M23" s="575">
        <v>1</v>
      </c>
      <c r="N23" s="551">
        <f>F23-M23</f>
        <v>-0.5</v>
      </c>
      <c r="O23" s="552">
        <f t="shared" si="2"/>
        <v>72.5</v>
      </c>
      <c r="P23" s="581" t="str">
        <f t="shared" si="1"/>
        <v>P</v>
      </c>
      <c r="Q23" s="541"/>
      <c r="R23" s="541"/>
      <c r="S23" s="582"/>
      <c r="T23" s="583"/>
    </row>
    <row r="24" spans="1:20" ht="90.75" thickBot="1">
      <c r="A24" s="1431">
        <v>3</v>
      </c>
      <c r="B24" s="1433"/>
      <c r="C24" s="1433"/>
      <c r="D24" s="1426" t="s">
        <v>475</v>
      </c>
      <c r="E24" s="193" t="s">
        <v>476</v>
      </c>
      <c r="F24" s="735">
        <v>23</v>
      </c>
      <c r="G24" s="559">
        <v>49</v>
      </c>
      <c r="H24" s="771">
        <v>1</v>
      </c>
      <c r="I24" s="559">
        <v>58</v>
      </c>
      <c r="J24" s="519" t="s">
        <v>621</v>
      </c>
      <c r="K24" s="584"/>
      <c r="L24" s="584"/>
      <c r="M24" s="586">
        <v>23</v>
      </c>
      <c r="N24" s="551">
        <f t="shared" si="0"/>
        <v>0</v>
      </c>
      <c r="O24" s="588">
        <f t="shared" si="2"/>
        <v>5.6956521739130439</v>
      </c>
      <c r="P24" s="581" t="str">
        <f t="shared" si="1"/>
        <v>P</v>
      </c>
      <c r="Q24" s="584"/>
      <c r="R24" s="584"/>
      <c r="S24" s="589"/>
      <c r="T24" s="590"/>
    </row>
    <row r="25" spans="1:20" ht="60.75" thickBot="1">
      <c r="A25" s="1431"/>
      <c r="B25" s="1433"/>
      <c r="C25" s="1433"/>
      <c r="D25" s="1426"/>
      <c r="E25" s="193" t="s">
        <v>477</v>
      </c>
      <c r="F25" s="735">
        <v>12</v>
      </c>
      <c r="G25" s="569">
        <v>35</v>
      </c>
      <c r="H25" s="770">
        <v>0.14000000000000001</v>
      </c>
      <c r="I25" s="569">
        <v>32</v>
      </c>
      <c r="J25" s="587" t="s">
        <v>622</v>
      </c>
      <c r="K25" s="591">
        <f>226800/4</f>
        <v>56700</v>
      </c>
      <c r="L25" s="592">
        <f>1200*2*15</f>
        <v>36000</v>
      </c>
      <c r="M25" s="586">
        <v>15</v>
      </c>
      <c r="N25" s="566">
        <f t="shared" si="0"/>
        <v>-3</v>
      </c>
      <c r="O25" s="552">
        <f t="shared" si="2"/>
        <v>5.2759999999999998</v>
      </c>
      <c r="P25" s="581" t="str">
        <f t="shared" si="1"/>
        <v>P</v>
      </c>
      <c r="Q25" s="593">
        <f>L25/K25</f>
        <v>0.63492063492063489</v>
      </c>
      <c r="R25" s="541"/>
      <c r="S25" s="582"/>
      <c r="T25" s="583"/>
    </row>
    <row r="26" spans="1:20" ht="90.75" thickBot="1">
      <c r="A26" s="1431"/>
      <c r="B26" s="1433"/>
      <c r="C26" s="1433"/>
      <c r="D26" s="1426"/>
      <c r="E26" s="193" t="s">
        <v>516</v>
      </c>
      <c r="F26" s="735">
        <v>23</v>
      </c>
      <c r="G26" s="569">
        <v>95</v>
      </c>
      <c r="H26" s="770">
        <v>0.53</v>
      </c>
      <c r="I26" s="569">
        <v>58</v>
      </c>
      <c r="J26" s="587" t="s">
        <v>623</v>
      </c>
      <c r="K26" s="584"/>
      <c r="L26" s="541"/>
      <c r="M26" s="575">
        <v>1</v>
      </c>
      <c r="N26" s="551">
        <f t="shared" si="0"/>
        <v>22</v>
      </c>
      <c r="O26" s="552">
        <f t="shared" si="2"/>
        <v>176.53</v>
      </c>
      <c r="P26" s="581" t="str">
        <f t="shared" si="1"/>
        <v>P</v>
      </c>
      <c r="Q26" s="541"/>
      <c r="R26" s="541"/>
      <c r="S26" s="582"/>
      <c r="T26" s="583"/>
    </row>
    <row r="27" spans="1:20" ht="150.75" thickBot="1">
      <c r="A27" s="1431"/>
      <c r="B27" s="1433"/>
      <c r="C27" s="1433"/>
      <c r="D27" s="1426"/>
      <c r="E27" s="193" t="s">
        <v>517</v>
      </c>
      <c r="F27" s="735">
        <v>1</v>
      </c>
      <c r="G27" s="569">
        <v>100</v>
      </c>
      <c r="H27" s="770">
        <v>1</v>
      </c>
      <c r="I27" s="770">
        <v>1</v>
      </c>
      <c r="J27" s="519" t="s">
        <v>624</v>
      </c>
      <c r="K27" s="584"/>
      <c r="L27" s="541"/>
      <c r="M27" s="586">
        <v>2</v>
      </c>
      <c r="N27" s="566">
        <f t="shared" si="0"/>
        <v>-1</v>
      </c>
      <c r="O27" s="552">
        <f t="shared" si="2"/>
        <v>51.5</v>
      </c>
      <c r="P27" s="581" t="str">
        <f t="shared" si="1"/>
        <v>P</v>
      </c>
      <c r="Q27" s="541"/>
      <c r="R27" s="541"/>
      <c r="S27" s="582"/>
      <c r="T27" s="583"/>
    </row>
    <row r="28" spans="1:20" ht="120.75" thickBot="1">
      <c r="A28" s="1431"/>
      <c r="B28" s="1433"/>
      <c r="C28" s="1433"/>
      <c r="D28" s="1426"/>
      <c r="E28" s="193" t="s">
        <v>478</v>
      </c>
      <c r="F28" s="735">
        <v>23</v>
      </c>
      <c r="G28" s="569">
        <v>96</v>
      </c>
      <c r="H28" s="770">
        <v>0.53</v>
      </c>
      <c r="I28" s="569">
        <v>58</v>
      </c>
      <c r="J28" s="519" t="s">
        <v>625</v>
      </c>
      <c r="K28" s="584"/>
      <c r="L28" s="541"/>
      <c r="M28" s="586">
        <v>23</v>
      </c>
      <c r="N28" s="566">
        <f t="shared" si="0"/>
        <v>0</v>
      </c>
      <c r="O28" s="552">
        <f t="shared" si="2"/>
        <v>7.7186956521739134</v>
      </c>
      <c r="P28" s="581" t="str">
        <f t="shared" si="1"/>
        <v>P</v>
      </c>
      <c r="Q28" s="541"/>
      <c r="R28" s="541"/>
      <c r="S28" s="582"/>
      <c r="T28" s="583"/>
    </row>
    <row r="29" spans="1:20" ht="105.75" thickBot="1">
      <c r="A29" s="1235">
        <v>4</v>
      </c>
      <c r="B29" s="1433"/>
      <c r="C29" s="1433"/>
      <c r="D29" s="1426" t="s">
        <v>479</v>
      </c>
      <c r="E29" s="594" t="s">
        <v>480</v>
      </c>
      <c r="F29" s="735">
        <v>2140</v>
      </c>
      <c r="G29" s="772">
        <v>5136</v>
      </c>
      <c r="H29" s="569">
        <v>2122</v>
      </c>
      <c r="I29" s="569">
        <v>2384</v>
      </c>
      <c r="J29" s="519" t="s">
        <v>626</v>
      </c>
      <c r="K29" s="584"/>
      <c r="L29" s="541"/>
      <c r="M29" s="586">
        <v>2150</v>
      </c>
      <c r="N29" s="551">
        <f t="shared" si="0"/>
        <v>-10</v>
      </c>
      <c r="O29" s="552">
        <f t="shared" si="2"/>
        <v>5.48</v>
      </c>
      <c r="P29" s="581" t="str">
        <f t="shared" si="1"/>
        <v>P</v>
      </c>
      <c r="Q29" s="541"/>
      <c r="R29" s="541"/>
      <c r="S29" s="582"/>
      <c r="T29" s="583"/>
    </row>
    <row r="30" spans="1:20" ht="90.75" thickBot="1">
      <c r="A30" s="1235"/>
      <c r="B30" s="1433"/>
      <c r="C30" s="1433"/>
      <c r="D30" s="1426"/>
      <c r="E30" s="193" t="s">
        <v>481</v>
      </c>
      <c r="F30" s="735">
        <v>2140</v>
      </c>
      <c r="G30" s="772">
        <v>5136</v>
      </c>
      <c r="H30" s="770">
        <v>1</v>
      </c>
      <c r="I30" s="569">
        <v>2384</v>
      </c>
      <c r="J30" s="587" t="s">
        <v>627</v>
      </c>
      <c r="K30" s="584"/>
      <c r="L30" s="541"/>
      <c r="M30" s="586">
        <v>2150</v>
      </c>
      <c r="N30" s="551">
        <f t="shared" si="0"/>
        <v>-10</v>
      </c>
      <c r="O30" s="552">
        <f t="shared" si="2"/>
        <v>4.4934883720930232</v>
      </c>
      <c r="P30" s="581" t="str">
        <f t="shared" ref="P30:P37" si="3">IF(O30&lt;=V$17,"T",IF(O30&lt;$Y$17,"R",IF(O30&gt;=$Y$17,"P")))</f>
        <v>P</v>
      </c>
      <c r="Q30" s="541"/>
      <c r="R30" s="541"/>
      <c r="S30" s="582"/>
      <c r="T30" s="583"/>
    </row>
    <row r="31" spans="1:20" ht="75.75" thickBot="1">
      <c r="A31" s="1235">
        <v>5</v>
      </c>
      <c r="B31" s="1427" t="s">
        <v>569</v>
      </c>
      <c r="C31" s="1427" t="s">
        <v>647</v>
      </c>
      <c r="D31" s="1426" t="s">
        <v>482</v>
      </c>
      <c r="E31" s="193" t="s">
        <v>483</v>
      </c>
      <c r="F31" s="733"/>
      <c r="G31" s="569">
        <v>100</v>
      </c>
      <c r="H31" s="770">
        <v>1</v>
      </c>
      <c r="I31" s="770">
        <v>1</v>
      </c>
      <c r="J31" s="536" t="s">
        <v>628</v>
      </c>
      <c r="K31" s="584"/>
      <c r="L31" s="541"/>
      <c r="M31" s="575">
        <v>1</v>
      </c>
      <c r="N31" s="551">
        <f t="shared" si="0"/>
        <v>-1</v>
      </c>
      <c r="O31" s="552">
        <f t="shared" si="2"/>
        <v>102</v>
      </c>
      <c r="P31" s="581" t="str">
        <f t="shared" si="3"/>
        <v>P</v>
      </c>
      <c r="Q31" s="541"/>
      <c r="R31" s="541"/>
      <c r="S31" s="582"/>
      <c r="T31" s="583"/>
    </row>
    <row r="32" spans="1:20" ht="90.75" thickBot="1">
      <c r="A32" s="1235"/>
      <c r="B32" s="1427"/>
      <c r="C32" s="1427"/>
      <c r="D32" s="1426"/>
      <c r="E32" s="269" t="s">
        <v>484</v>
      </c>
      <c r="F32" s="733"/>
      <c r="G32" s="569">
        <v>100</v>
      </c>
      <c r="H32" s="770">
        <v>1</v>
      </c>
      <c r="I32" s="770">
        <v>1</v>
      </c>
      <c r="J32" s="519" t="s">
        <v>629</v>
      </c>
      <c r="K32" s="584"/>
      <c r="L32" s="541"/>
      <c r="M32" s="575">
        <v>1</v>
      </c>
      <c r="N32" s="551">
        <f t="shared" si="0"/>
        <v>-1</v>
      </c>
      <c r="O32" s="552">
        <f t="shared" si="2"/>
        <v>102</v>
      </c>
      <c r="P32" s="581" t="str">
        <f t="shared" si="3"/>
        <v>P</v>
      </c>
      <c r="Q32" s="541"/>
      <c r="R32" s="541"/>
      <c r="S32" s="582"/>
      <c r="T32" s="583"/>
    </row>
    <row r="33" spans="1:20" ht="120.75" thickBot="1">
      <c r="A33" s="1235"/>
      <c r="B33" s="1427"/>
      <c r="C33" s="1427"/>
      <c r="D33" s="1426"/>
      <c r="E33" s="193" t="s">
        <v>485</v>
      </c>
      <c r="F33" s="733"/>
      <c r="G33" s="569">
        <v>100</v>
      </c>
      <c r="H33" s="770">
        <v>1</v>
      </c>
      <c r="I33" s="770">
        <v>1</v>
      </c>
      <c r="J33" s="519" t="s">
        <v>630</v>
      </c>
      <c r="K33" s="584"/>
      <c r="L33" s="541"/>
      <c r="M33" s="575">
        <v>1</v>
      </c>
      <c r="N33" s="551">
        <f t="shared" si="0"/>
        <v>-1</v>
      </c>
      <c r="O33" s="552">
        <f t="shared" si="2"/>
        <v>102</v>
      </c>
      <c r="P33" s="581" t="str">
        <f t="shared" si="3"/>
        <v>P</v>
      </c>
      <c r="Q33" s="541"/>
      <c r="R33" s="541"/>
      <c r="S33" s="582"/>
      <c r="T33" s="583"/>
    </row>
    <row r="34" spans="1:20" ht="90.75" thickBot="1">
      <c r="A34" s="1235"/>
      <c r="B34" s="1427"/>
      <c r="C34" s="1427"/>
      <c r="D34" s="1426"/>
      <c r="E34" s="193" t="s">
        <v>486</v>
      </c>
      <c r="F34" s="733"/>
      <c r="G34" s="569">
        <v>100</v>
      </c>
      <c r="H34" s="770">
        <v>1</v>
      </c>
      <c r="I34" s="770">
        <v>1</v>
      </c>
      <c r="J34" s="519" t="s">
        <v>631</v>
      </c>
      <c r="K34" s="584"/>
      <c r="L34" s="541"/>
      <c r="M34" s="575">
        <v>1</v>
      </c>
      <c r="N34" s="551">
        <f t="shared" si="0"/>
        <v>-1</v>
      </c>
      <c r="O34" s="552">
        <f t="shared" si="2"/>
        <v>102</v>
      </c>
      <c r="P34" s="581" t="str">
        <f t="shared" si="3"/>
        <v>P</v>
      </c>
      <c r="Q34" s="541"/>
      <c r="R34" s="541"/>
      <c r="S34" s="582"/>
      <c r="T34" s="583"/>
    </row>
    <row r="35" spans="1:20" ht="90.75" thickBot="1">
      <c r="A35" s="1235"/>
      <c r="B35" s="1427"/>
      <c r="C35" s="1427"/>
      <c r="D35" s="1426"/>
      <c r="E35" s="193" t="s">
        <v>518</v>
      </c>
      <c r="F35" s="733"/>
      <c r="G35" s="569">
        <v>100</v>
      </c>
      <c r="H35" s="770">
        <v>1</v>
      </c>
      <c r="I35" s="770">
        <v>1</v>
      </c>
      <c r="J35" s="587" t="s">
        <v>632</v>
      </c>
      <c r="K35" s="584"/>
      <c r="L35" s="541"/>
      <c r="M35" s="575">
        <v>1</v>
      </c>
      <c r="N35" s="551">
        <f t="shared" si="0"/>
        <v>-1</v>
      </c>
      <c r="O35" s="552">
        <f t="shared" si="2"/>
        <v>102</v>
      </c>
      <c r="P35" s="581" t="str">
        <f t="shared" si="3"/>
        <v>P</v>
      </c>
      <c r="Q35" s="541"/>
      <c r="R35" s="541"/>
      <c r="S35" s="582"/>
      <c r="T35" s="583"/>
    </row>
    <row r="36" spans="1:20" ht="75.75" thickBot="1">
      <c r="A36" s="1235"/>
      <c r="B36" s="1427"/>
      <c r="C36" s="1427"/>
      <c r="D36" s="1426"/>
      <c r="E36" s="193" t="s">
        <v>487</v>
      </c>
      <c r="F36" s="733"/>
      <c r="G36" s="569">
        <v>100</v>
      </c>
      <c r="H36" s="770">
        <v>1</v>
      </c>
      <c r="I36" s="770">
        <v>1</v>
      </c>
      <c r="J36" s="587" t="s">
        <v>633</v>
      </c>
      <c r="K36" s="584"/>
      <c r="L36" s="541"/>
      <c r="M36" s="575">
        <v>1</v>
      </c>
      <c r="N36" s="551">
        <f t="shared" si="0"/>
        <v>-1</v>
      </c>
      <c r="O36" s="552">
        <f t="shared" si="2"/>
        <v>102</v>
      </c>
      <c r="P36" s="581" t="str">
        <f t="shared" si="3"/>
        <v>P</v>
      </c>
      <c r="Q36" s="541"/>
      <c r="R36" s="541"/>
      <c r="S36" s="582"/>
      <c r="T36" s="583"/>
    </row>
    <row r="37" spans="1:20" ht="60.75" thickBot="1">
      <c r="A37" s="1429"/>
      <c r="B37" s="1428"/>
      <c r="C37" s="1428"/>
      <c r="D37" s="1430"/>
      <c r="E37" s="595" t="s">
        <v>488</v>
      </c>
      <c r="F37" s="596">
        <v>1</v>
      </c>
      <c r="G37" s="773">
        <v>100</v>
      </c>
      <c r="H37" s="774">
        <v>1</v>
      </c>
      <c r="I37" s="774">
        <v>1</v>
      </c>
      <c r="J37" s="597" t="s">
        <v>634</v>
      </c>
      <c r="K37" s="598"/>
      <c r="L37" s="556"/>
      <c r="M37" s="713">
        <v>1</v>
      </c>
      <c r="N37" s="599">
        <f t="shared" si="0"/>
        <v>0</v>
      </c>
      <c r="O37" s="555">
        <f t="shared" si="2"/>
        <v>103</v>
      </c>
      <c r="P37" s="600" t="str">
        <f t="shared" si="3"/>
        <v>P</v>
      </c>
      <c r="Q37" s="556"/>
      <c r="R37" s="556"/>
      <c r="S37" s="601"/>
      <c r="T37" s="602"/>
    </row>
    <row r="38" spans="1:20" ht="60.75" thickBot="1">
      <c r="A38" s="1439">
        <v>6</v>
      </c>
      <c r="B38" s="1200" t="s">
        <v>569</v>
      </c>
      <c r="C38" s="1200" t="s">
        <v>647</v>
      </c>
      <c r="D38" s="1426" t="s">
        <v>793</v>
      </c>
      <c r="E38" s="269" t="s">
        <v>794</v>
      </c>
      <c r="F38" s="775">
        <v>4</v>
      </c>
      <c r="G38" s="776">
        <v>4</v>
      </c>
      <c r="H38" s="777"/>
      <c r="I38" s="777"/>
      <c r="J38" s="1442" t="s">
        <v>797</v>
      </c>
      <c r="K38" s="603">
        <v>0</v>
      </c>
      <c r="L38" s="603">
        <v>0</v>
      </c>
      <c r="M38" s="603">
        <v>8</v>
      </c>
      <c r="N38" s="604">
        <f>IF(M38&lt;1,M38-AVERAGE(F38:I38),M38-(SUM(F38:I38)))</f>
        <v>0</v>
      </c>
      <c r="O38" s="604">
        <f t="shared" ref="O38:O40" si="4">IF(M38&lt;1,(AVERAGE(F38:I38)/M38),SUM(F38:I38)/M38)</f>
        <v>1</v>
      </c>
      <c r="P38" s="605" t="str">
        <f>IF(O38&lt;=V$17,"T",IF(O38&lt;$Y$17,"R",IF(O38&gt;=$Y$17,"P")))</f>
        <v>P</v>
      </c>
      <c r="Q38" s="603" t="s">
        <v>798</v>
      </c>
      <c r="R38" s="603" t="s">
        <v>798</v>
      </c>
      <c r="S38" s="1434" t="s">
        <v>799</v>
      </c>
      <c r="T38" s="606" t="s">
        <v>800</v>
      </c>
    </row>
    <row r="39" spans="1:20" ht="20.25" customHeight="1" thickBot="1">
      <c r="A39" s="1439"/>
      <c r="B39" s="1200"/>
      <c r="C39" s="1200"/>
      <c r="D39" s="1426"/>
      <c r="E39" s="269" t="s">
        <v>795</v>
      </c>
      <c r="F39" s="775">
        <v>4</v>
      </c>
      <c r="G39" s="776">
        <v>4</v>
      </c>
      <c r="H39" s="777"/>
      <c r="I39" s="777"/>
      <c r="J39" s="1443"/>
      <c r="K39" s="603">
        <v>0</v>
      </c>
      <c r="L39" s="603">
        <v>0</v>
      </c>
      <c r="M39" s="603">
        <v>8</v>
      </c>
      <c r="N39" s="604">
        <f t="shared" ref="N39" si="5">IF(M39&lt;1,M39-AVERAGE(F39:I39),M39-(SUM(F39:I39)))</f>
        <v>0</v>
      </c>
      <c r="O39" s="604">
        <f t="shared" si="4"/>
        <v>1</v>
      </c>
      <c r="P39" s="605" t="str">
        <f>IF(O39&lt;=V$17,"T",IF(O39&lt;$Y$17,"R",IF(O39&gt;=$Y$17,"P")))</f>
        <v>P</v>
      </c>
      <c r="Q39" s="603" t="s">
        <v>798</v>
      </c>
      <c r="R39" s="603" t="s">
        <v>798</v>
      </c>
      <c r="S39" s="1435"/>
      <c r="T39" s="1437" t="s">
        <v>801</v>
      </c>
    </row>
    <row r="40" spans="1:20" ht="45.75" thickBot="1">
      <c r="A40" s="1440"/>
      <c r="B40" s="1441"/>
      <c r="C40" s="1441"/>
      <c r="D40" s="1430"/>
      <c r="E40" s="607" t="s">
        <v>796</v>
      </c>
      <c r="F40" s="778">
        <v>1</v>
      </c>
      <c r="G40" s="779">
        <v>1</v>
      </c>
      <c r="H40" s="780"/>
      <c r="I40" s="780"/>
      <c r="J40" s="1444"/>
      <c r="K40" s="608">
        <v>0</v>
      </c>
      <c r="L40" s="608">
        <v>0</v>
      </c>
      <c r="M40" s="609">
        <v>1</v>
      </c>
      <c r="N40" s="610">
        <v>0</v>
      </c>
      <c r="O40" s="610">
        <f t="shared" si="4"/>
        <v>2</v>
      </c>
      <c r="P40" s="611" t="str">
        <f>IF(O40&lt;=V$17,"T",IF(O40&lt;$Y$17,"R",IF(O40&gt;=$Y$17,"P")))</f>
        <v>P</v>
      </c>
      <c r="Q40" s="608" t="s">
        <v>798</v>
      </c>
      <c r="R40" s="608" t="s">
        <v>798</v>
      </c>
      <c r="S40" s="1436"/>
      <c r="T40" s="1438"/>
    </row>
    <row r="41" spans="1:20" ht="15.75">
      <c r="A41" s="612"/>
      <c r="B41" s="613"/>
      <c r="C41" s="613"/>
      <c r="D41" s="614"/>
      <c r="E41" s="615"/>
      <c r="F41" s="616"/>
      <c r="G41" s="617"/>
      <c r="H41" s="617"/>
      <c r="I41" s="617"/>
      <c r="J41" s="618"/>
      <c r="K41" s="619"/>
      <c r="L41" s="617"/>
      <c r="M41" s="616"/>
      <c r="N41" s="620"/>
      <c r="O41" s="621"/>
      <c r="P41" s="622"/>
      <c r="Q41" s="617"/>
      <c r="R41" s="617"/>
      <c r="S41" s="617"/>
      <c r="T41" s="617"/>
    </row>
    <row r="42" spans="1:20" ht="15.75">
      <c r="A42" s="612"/>
      <c r="B42" s="613"/>
      <c r="C42" s="613"/>
      <c r="D42" s="614"/>
      <c r="E42" s="615"/>
      <c r="F42" s="616"/>
      <c r="G42" s="617"/>
      <c r="H42" s="617"/>
      <c r="I42" s="617"/>
      <c r="J42" s="618"/>
      <c r="K42" s="619"/>
      <c r="L42" s="617"/>
      <c r="M42" s="616"/>
      <c r="N42" s="620"/>
      <c r="O42" s="621"/>
      <c r="P42" s="622"/>
      <c r="Q42" s="617"/>
      <c r="R42" s="617"/>
      <c r="S42" s="617"/>
      <c r="T42" s="617"/>
    </row>
    <row r="43" spans="1:20" ht="15.75">
      <c r="A43" s="612"/>
      <c r="B43" s="613"/>
      <c r="C43" s="613"/>
      <c r="D43" s="614"/>
      <c r="E43" s="615"/>
      <c r="F43" s="616"/>
      <c r="G43" s="617"/>
      <c r="H43" s="617"/>
      <c r="I43" s="617"/>
      <c r="J43" s="618"/>
      <c r="K43" s="619"/>
      <c r="L43" s="617"/>
      <c r="M43" s="616"/>
      <c r="N43" s="620"/>
      <c r="O43" s="621"/>
      <c r="P43" s="622"/>
      <c r="Q43" s="617"/>
      <c r="R43" s="617"/>
      <c r="S43" s="617"/>
      <c r="T43" s="617"/>
    </row>
    <row r="44" spans="1:20">
      <c r="A44" s="267"/>
      <c r="B44" s="267"/>
      <c r="C44" s="267"/>
      <c r="D44" s="267"/>
      <c r="E44" s="267"/>
      <c r="F44" s="267"/>
      <c r="G44" s="267"/>
      <c r="H44" s="267"/>
      <c r="I44" s="267"/>
      <c r="J44" s="267"/>
      <c r="K44" s="267"/>
      <c r="L44" s="267"/>
      <c r="M44" s="267"/>
      <c r="N44" s="267"/>
      <c r="O44" s="267"/>
      <c r="P44" s="267"/>
      <c r="Q44" s="267"/>
      <c r="R44" s="267"/>
      <c r="S44" s="267"/>
      <c r="T44" s="267"/>
    </row>
    <row r="45" spans="1:20">
      <c r="A45" s="267"/>
      <c r="B45" s="267"/>
      <c r="C45" s="267"/>
      <c r="D45" s="267"/>
      <c r="E45" s="267"/>
      <c r="F45" s="267"/>
      <c r="G45" s="267"/>
      <c r="H45" s="267"/>
      <c r="I45" s="267"/>
      <c r="J45" s="267"/>
      <c r="K45" s="267"/>
      <c r="L45" s="267"/>
      <c r="M45" s="267"/>
      <c r="N45" s="267"/>
      <c r="O45" s="267"/>
      <c r="P45" s="267"/>
      <c r="Q45" s="267"/>
      <c r="R45" s="267"/>
      <c r="S45" s="267"/>
      <c r="T45" s="267"/>
    </row>
    <row r="46" spans="1:20" ht="15.75">
      <c r="A46" s="545" t="s">
        <v>25</v>
      </c>
      <c r="B46" s="545"/>
      <c r="C46" s="545"/>
      <c r="D46" s="545"/>
      <c r="E46" s="267"/>
      <c r="F46" s="267"/>
      <c r="G46" s="267"/>
      <c r="H46" s="267"/>
      <c r="I46" s="267"/>
      <c r="J46" s="267"/>
      <c r="K46" s="267"/>
      <c r="L46" s="267"/>
      <c r="M46" s="267"/>
      <c r="N46" s="267"/>
      <c r="O46" s="267"/>
      <c r="P46" s="267"/>
      <c r="Q46" s="267"/>
      <c r="R46" s="267"/>
      <c r="S46" s="267"/>
      <c r="T46" s="267"/>
    </row>
    <row r="47" spans="1:20">
      <c r="A47" s="267"/>
      <c r="B47" s="267"/>
      <c r="C47" s="267"/>
      <c r="D47" s="267"/>
      <c r="E47" s="267"/>
      <c r="F47" s="267"/>
      <c r="G47" s="267"/>
      <c r="H47" s="267"/>
      <c r="I47" s="267"/>
      <c r="J47" s="267"/>
      <c r="K47" s="267"/>
      <c r="L47" s="267"/>
      <c r="M47" s="267"/>
      <c r="N47" s="267"/>
      <c r="O47" s="267"/>
      <c r="P47" s="267"/>
      <c r="Q47" s="267"/>
      <c r="R47" s="267"/>
      <c r="S47" s="267"/>
      <c r="T47" s="267"/>
    </row>
    <row r="48" spans="1:20">
      <c r="A48" s="1422"/>
      <c r="B48" s="1423"/>
      <c r="C48" s="1423"/>
      <c r="D48" s="1423"/>
      <c r="E48" s="1423"/>
      <c r="F48" s="1423"/>
      <c r="G48" s="1423"/>
      <c r="H48" s="1423"/>
      <c r="I48" s="1423"/>
      <c r="J48" s="1423"/>
      <c r="K48" s="1423"/>
      <c r="L48" s="1423"/>
      <c r="M48" s="1423"/>
      <c r="N48" s="1423"/>
      <c r="O48" s="1423"/>
      <c r="P48" s="1423"/>
      <c r="Q48" s="1423"/>
      <c r="R48" s="1423"/>
      <c r="S48" s="1423"/>
      <c r="T48" s="1424"/>
    </row>
    <row r="49" spans="1:20">
      <c r="A49" s="1422"/>
      <c r="B49" s="1423"/>
      <c r="C49" s="1423"/>
      <c r="D49" s="1423"/>
      <c r="E49" s="1423"/>
      <c r="F49" s="1423"/>
      <c r="G49" s="1423"/>
      <c r="H49" s="1423"/>
      <c r="I49" s="1423"/>
      <c r="J49" s="1423"/>
      <c r="K49" s="1423"/>
      <c r="L49" s="1423"/>
      <c r="M49" s="1423"/>
      <c r="N49" s="1423"/>
      <c r="O49" s="1423"/>
      <c r="P49" s="1423"/>
      <c r="Q49" s="1423"/>
      <c r="R49" s="1423"/>
      <c r="S49" s="1423"/>
      <c r="T49" s="1424"/>
    </row>
    <row r="50" spans="1:20">
      <c r="A50" s="1422"/>
      <c r="B50" s="1423"/>
      <c r="C50" s="1423"/>
      <c r="D50" s="1423"/>
      <c r="E50" s="1423"/>
      <c r="F50" s="1423"/>
      <c r="G50" s="1423"/>
      <c r="H50" s="1423"/>
      <c r="I50" s="1423"/>
      <c r="J50" s="1423"/>
      <c r="K50" s="1423"/>
      <c r="L50" s="1423"/>
      <c r="M50" s="1423"/>
      <c r="N50" s="1423"/>
      <c r="O50" s="1423"/>
      <c r="P50" s="1423"/>
      <c r="Q50" s="1423"/>
      <c r="R50" s="1423"/>
      <c r="S50" s="1423"/>
      <c r="T50" s="1424"/>
    </row>
    <row r="51" spans="1:20">
      <c r="A51" s="1422"/>
      <c r="B51" s="1423"/>
      <c r="C51" s="1423"/>
      <c r="D51" s="1423"/>
      <c r="E51" s="1423"/>
      <c r="F51" s="1423"/>
      <c r="G51" s="1423"/>
      <c r="H51" s="1423"/>
      <c r="I51" s="1423"/>
      <c r="J51" s="1423"/>
      <c r="K51" s="1423"/>
      <c r="L51" s="1423"/>
      <c r="M51" s="1423"/>
      <c r="N51" s="1423"/>
      <c r="O51" s="1423"/>
      <c r="P51" s="1423"/>
      <c r="Q51" s="1423"/>
      <c r="R51" s="1423"/>
      <c r="S51" s="1423"/>
      <c r="T51" s="1424"/>
    </row>
    <row r="52" spans="1:20">
      <c r="A52" s="1422"/>
      <c r="B52" s="1423"/>
      <c r="C52" s="1423"/>
      <c r="D52" s="1423"/>
      <c r="E52" s="1423"/>
      <c r="F52" s="1423"/>
      <c r="G52" s="1423"/>
      <c r="H52" s="1423"/>
      <c r="I52" s="1423"/>
      <c r="J52" s="1423"/>
      <c r="K52" s="1423"/>
      <c r="L52" s="1423"/>
      <c r="M52" s="1423"/>
      <c r="N52" s="1423"/>
      <c r="O52" s="1423"/>
      <c r="P52" s="1423"/>
      <c r="Q52" s="1423"/>
      <c r="R52" s="1423"/>
      <c r="S52" s="1423"/>
      <c r="T52" s="1424"/>
    </row>
    <row r="53" spans="1:20">
      <c r="A53" s="1422"/>
      <c r="B53" s="1423"/>
      <c r="C53" s="1423"/>
      <c r="D53" s="1423"/>
      <c r="E53" s="1423"/>
      <c r="F53" s="1423"/>
      <c r="G53" s="1423"/>
      <c r="H53" s="1423"/>
      <c r="I53" s="1423"/>
      <c r="J53" s="1423"/>
      <c r="K53" s="1423"/>
      <c r="L53" s="1423"/>
      <c r="M53" s="1423"/>
      <c r="N53" s="1423"/>
      <c r="O53" s="1423"/>
      <c r="P53" s="1423"/>
      <c r="Q53" s="1423"/>
      <c r="R53" s="1423"/>
      <c r="S53" s="1423"/>
      <c r="T53" s="1424"/>
    </row>
    <row r="54" spans="1:20">
      <c r="A54" s="1422"/>
      <c r="B54" s="1423"/>
      <c r="C54" s="1423"/>
      <c r="D54" s="1423"/>
      <c r="E54" s="1423"/>
      <c r="F54" s="1423"/>
      <c r="G54" s="1423"/>
      <c r="H54" s="1423"/>
      <c r="I54" s="1423"/>
      <c r="J54" s="1423"/>
      <c r="K54" s="1423"/>
      <c r="L54" s="1423"/>
      <c r="M54" s="1423"/>
      <c r="N54" s="1423"/>
      <c r="O54" s="1423"/>
      <c r="P54" s="1423"/>
      <c r="Q54" s="1423"/>
      <c r="R54" s="1423"/>
      <c r="S54" s="1423"/>
      <c r="T54" s="1424"/>
    </row>
    <row r="55" spans="1:20">
      <c r="A55" s="1422"/>
      <c r="B55" s="1423"/>
      <c r="C55" s="1423"/>
      <c r="D55" s="1423"/>
      <c r="E55" s="1423"/>
      <c r="F55" s="1423"/>
      <c r="G55" s="1423"/>
      <c r="H55" s="1423"/>
      <c r="I55" s="1423"/>
      <c r="J55" s="1423"/>
      <c r="K55" s="1423"/>
      <c r="L55" s="1423"/>
      <c r="M55" s="1423"/>
      <c r="N55" s="1423"/>
      <c r="O55" s="1423"/>
      <c r="P55" s="1423"/>
      <c r="Q55" s="1423"/>
      <c r="R55" s="1423"/>
      <c r="S55" s="1423"/>
      <c r="T55" s="1424"/>
    </row>
    <row r="56" spans="1:20">
      <c r="A56" s="1422"/>
      <c r="B56" s="1423"/>
      <c r="C56" s="1423"/>
      <c r="D56" s="1423"/>
      <c r="E56" s="1423"/>
      <c r="F56" s="1423"/>
      <c r="G56" s="1423"/>
      <c r="H56" s="1423"/>
      <c r="I56" s="1423"/>
      <c r="J56" s="1423"/>
      <c r="K56" s="1423"/>
      <c r="L56" s="1423"/>
      <c r="M56" s="1423"/>
      <c r="N56" s="1423"/>
      <c r="O56" s="1423"/>
      <c r="P56" s="1423"/>
      <c r="Q56" s="1423"/>
      <c r="R56" s="1423"/>
      <c r="S56" s="1423"/>
      <c r="T56" s="1424"/>
    </row>
    <row r="57" spans="1:20">
      <c r="A57" s="1422"/>
      <c r="B57" s="1423"/>
      <c r="C57" s="1423"/>
      <c r="D57" s="1423"/>
      <c r="E57" s="1423"/>
      <c r="F57" s="1423"/>
      <c r="G57" s="1423"/>
      <c r="H57" s="1423"/>
      <c r="I57" s="1423"/>
      <c r="J57" s="1423"/>
      <c r="K57" s="1423"/>
      <c r="L57" s="1423"/>
      <c r="M57" s="1423"/>
      <c r="N57" s="1423"/>
      <c r="O57" s="1423"/>
      <c r="P57" s="1423"/>
      <c r="Q57" s="1423"/>
      <c r="R57" s="1423"/>
      <c r="S57" s="1423"/>
      <c r="T57" s="1424"/>
    </row>
    <row r="58" spans="1:20">
      <c r="A58" s="1422"/>
      <c r="B58" s="1423"/>
      <c r="C58" s="1423"/>
      <c r="D58" s="1423"/>
      <c r="E58" s="1423"/>
      <c r="F58" s="1423"/>
      <c r="G58" s="1423"/>
      <c r="H58" s="1423"/>
      <c r="I58" s="1423"/>
      <c r="J58" s="1423"/>
      <c r="K58" s="1423"/>
      <c r="L58" s="1423"/>
      <c r="M58" s="1423"/>
      <c r="N58" s="1423"/>
      <c r="O58" s="1423"/>
      <c r="P58" s="1423"/>
      <c r="Q58" s="1423"/>
      <c r="R58" s="1423"/>
      <c r="S58" s="1423"/>
      <c r="T58" s="1424"/>
    </row>
  </sheetData>
  <mergeCells count="63">
    <mergeCell ref="S38:S40"/>
    <mergeCell ref="T39:T40"/>
    <mergeCell ref="A38:A40"/>
    <mergeCell ref="B38:B40"/>
    <mergeCell ref="C38:C40"/>
    <mergeCell ref="D38:D40"/>
    <mergeCell ref="J38:J40"/>
    <mergeCell ref="C31:C37"/>
    <mergeCell ref="B31:B37"/>
    <mergeCell ref="A2:E4"/>
    <mergeCell ref="E14:E15"/>
    <mergeCell ref="A29:A30"/>
    <mergeCell ref="D29:D30"/>
    <mergeCell ref="A31:A37"/>
    <mergeCell ref="D31:D37"/>
    <mergeCell ref="A9:E9"/>
    <mergeCell ref="A24:A28"/>
    <mergeCell ref="D24:D28"/>
    <mergeCell ref="C17:C30"/>
    <mergeCell ref="B17:B30"/>
    <mergeCell ref="A6:E6"/>
    <mergeCell ref="C14:C15"/>
    <mergeCell ref="A17:A19"/>
    <mergeCell ref="F2:M2"/>
    <mergeCell ref="N2:T2"/>
    <mergeCell ref="F3:M4"/>
    <mergeCell ref="N3:T3"/>
    <mergeCell ref="N4:T4"/>
    <mergeCell ref="F6:M6"/>
    <mergeCell ref="A7:E7"/>
    <mergeCell ref="F7:M7"/>
    <mergeCell ref="A8:E8"/>
    <mergeCell ref="F8:M8"/>
    <mergeCell ref="F9:M9"/>
    <mergeCell ref="A11:T11"/>
    <mergeCell ref="A13:L13"/>
    <mergeCell ref="M13:T13"/>
    <mergeCell ref="T14:T15"/>
    <mergeCell ref="R14:R15"/>
    <mergeCell ref="D17:D19"/>
    <mergeCell ref="A20:A23"/>
    <mergeCell ref="D20:D23"/>
    <mergeCell ref="N14:P14"/>
    <mergeCell ref="Q14:Q15"/>
    <mergeCell ref="K14:K15"/>
    <mergeCell ref="L14:L15"/>
    <mergeCell ref="M14:M15"/>
    <mergeCell ref="A14:A15"/>
    <mergeCell ref="D14:D15"/>
    <mergeCell ref="F14:I14"/>
    <mergeCell ref="J14:J15"/>
    <mergeCell ref="B14:B15"/>
    <mergeCell ref="A48:T48"/>
    <mergeCell ref="A56:T56"/>
    <mergeCell ref="A57:T57"/>
    <mergeCell ref="A58:T58"/>
    <mergeCell ref="A50:T50"/>
    <mergeCell ref="A51:T51"/>
    <mergeCell ref="A52:T52"/>
    <mergeCell ref="A53:T53"/>
    <mergeCell ref="A54:T54"/>
    <mergeCell ref="A55:T55"/>
    <mergeCell ref="A49:T49"/>
  </mergeCells>
  <conditionalFormatting sqref="P17:P37 P41:P43">
    <cfRule type="containsText" dxfId="14" priority="5" stopIfTrue="1" operator="containsText" text="P">
      <formula>NOT(ISERROR(SEARCH("P",P17)))</formula>
    </cfRule>
    <cfRule type="containsText" dxfId="13" priority="6" stopIfTrue="1" operator="containsText" text="R">
      <formula>NOT(ISERROR(SEARCH("R",P17)))</formula>
    </cfRule>
    <cfRule type="containsText" dxfId="12" priority="7" operator="containsText" text="T">
      <formula>NOT(ISERROR(SEARCH("T",P17)))</formula>
    </cfRule>
  </conditionalFormatting>
  <conditionalFormatting sqref="P17:P37 P41:P43">
    <cfRule type="iconSet" priority="56">
      <iconSet iconSet="3Symbols2">
        <cfvo type="percent" val="0"/>
        <cfvo type="percent" val="0.74"/>
        <cfvo type="percent" val="0.85"/>
      </iconSet>
    </cfRule>
  </conditionalFormatting>
  <conditionalFormatting sqref="P38:P40">
    <cfRule type="containsText" dxfId="11" priority="1" stopIfTrue="1" operator="containsText" text="P">
      <formula>NOT(ISERROR(SEARCH("P",P38)))</formula>
    </cfRule>
    <cfRule type="containsText" dxfId="10" priority="2" stopIfTrue="1" operator="containsText" text="R">
      <formula>NOT(ISERROR(SEARCH("R",P38)))</formula>
    </cfRule>
    <cfRule type="containsText" dxfId="9" priority="3" operator="containsText" text="T">
      <formula>NOT(ISERROR(SEARCH("T",P38)))</formula>
    </cfRule>
  </conditionalFormatting>
  <conditionalFormatting sqref="P38:P40">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4AE4-D2C6-4F73-932F-3940510FA1A2}">
  <dimension ref="A1"/>
  <sheetViews>
    <sheetView workbookViewId="0"/>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3"/>
  <sheetViews>
    <sheetView topLeftCell="D1" zoomScale="80" zoomScaleNormal="80" workbookViewId="0">
      <selection activeCell="F3" sqref="F3:M4"/>
    </sheetView>
  </sheetViews>
  <sheetFormatPr baseColWidth="10" defaultColWidth="11.42578125" defaultRowHeight="15.75"/>
  <cols>
    <col min="1" max="1" width="11.42578125" style="268"/>
    <col min="2" max="2" width="23.42578125" style="268" customWidth="1"/>
    <col min="3" max="3" width="32" style="268" customWidth="1"/>
    <col min="4" max="4" width="30.28515625" style="268" customWidth="1"/>
    <col min="5" max="5" width="40" style="268" customWidth="1"/>
    <col min="6" max="6" width="6.42578125" style="268" customWidth="1"/>
    <col min="7" max="7" width="6.7109375" style="268" customWidth="1"/>
    <col min="8" max="8" width="6.28515625" style="268" customWidth="1"/>
    <col min="9" max="9" width="8.28515625" style="268" customWidth="1"/>
    <col min="10" max="10" width="56.140625" style="268" customWidth="1"/>
    <col min="11" max="11" width="14.7109375" style="268" customWidth="1"/>
    <col min="12" max="12" width="23.7109375" style="268" customWidth="1"/>
    <col min="13" max="13" width="11.42578125" style="268"/>
    <col min="14" max="14" width="14.140625" style="268" customWidth="1"/>
    <col min="15" max="16" width="11.42578125" style="268"/>
    <col min="17" max="17" width="17.5703125" style="268" customWidth="1"/>
    <col min="18" max="18" width="21.42578125" style="268" customWidth="1"/>
    <col min="19" max="19" width="11.42578125" style="268"/>
    <col min="20" max="20" width="16.5703125" style="268" customWidth="1"/>
    <col min="21" max="16384" width="11.42578125" style="268"/>
  </cols>
  <sheetData>
    <row r="1" spans="1:20" ht="16.5" thickBot="1"/>
    <row r="2" spans="1:20" ht="17.25" thickBot="1">
      <c r="A2" s="1117"/>
      <c r="B2" s="1118"/>
      <c r="C2" s="1118"/>
      <c r="D2" s="1118"/>
      <c r="E2" s="1119"/>
      <c r="F2" s="1126" t="s">
        <v>18</v>
      </c>
      <c r="G2" s="1127"/>
      <c r="H2" s="1127"/>
      <c r="I2" s="1127"/>
      <c r="J2" s="1127"/>
      <c r="K2" s="1127"/>
      <c r="L2" s="1127"/>
      <c r="M2" s="1128"/>
      <c r="N2" s="1129" t="s">
        <v>19</v>
      </c>
      <c r="O2" s="1130"/>
      <c r="P2" s="1130"/>
      <c r="Q2" s="1130"/>
      <c r="R2" s="1130"/>
      <c r="S2" s="1130"/>
      <c r="T2" s="1131"/>
    </row>
    <row r="3" spans="1:20" ht="17.25" thickBot="1">
      <c r="A3" s="1120"/>
      <c r="B3" s="1121"/>
      <c r="C3" s="1121"/>
      <c r="D3" s="1121"/>
      <c r="E3" s="1122"/>
      <c r="F3" s="1132" t="s">
        <v>17</v>
      </c>
      <c r="G3" s="1133"/>
      <c r="H3" s="1133"/>
      <c r="I3" s="1133"/>
      <c r="J3" s="1133"/>
      <c r="K3" s="1133"/>
      <c r="L3" s="1133"/>
      <c r="M3" s="1134"/>
      <c r="N3" s="1138" t="s">
        <v>24</v>
      </c>
      <c r="O3" s="1139"/>
      <c r="P3" s="1139"/>
      <c r="Q3" s="1139"/>
      <c r="R3" s="1139"/>
      <c r="S3" s="1139"/>
      <c r="T3" s="1140"/>
    </row>
    <row r="4" spans="1:20" ht="17.25" thickBot="1">
      <c r="A4" s="1123"/>
      <c r="B4" s="1124"/>
      <c r="C4" s="1124"/>
      <c r="D4" s="1124"/>
      <c r="E4" s="1125"/>
      <c r="F4" s="1135"/>
      <c r="G4" s="1136"/>
      <c r="H4" s="1136"/>
      <c r="I4" s="1136"/>
      <c r="J4" s="1136"/>
      <c r="K4" s="1136"/>
      <c r="L4" s="1136"/>
      <c r="M4" s="1137"/>
      <c r="N4" s="1141" t="s">
        <v>8</v>
      </c>
      <c r="O4" s="1142"/>
      <c r="P4" s="1142"/>
      <c r="Q4" s="1142"/>
      <c r="R4" s="1142"/>
      <c r="S4" s="1142"/>
      <c r="T4" s="1143"/>
    </row>
    <row r="5" spans="1:20" ht="16.5">
      <c r="A5" s="217"/>
      <c r="B5" s="217"/>
      <c r="C5" s="217"/>
      <c r="D5" s="217"/>
      <c r="E5" s="217"/>
      <c r="F5" s="217"/>
      <c r="G5" s="217"/>
      <c r="H5" s="217"/>
      <c r="I5" s="217"/>
      <c r="J5" s="218"/>
      <c r="K5" s="218"/>
      <c r="L5" s="219"/>
      <c r="M5" s="219"/>
      <c r="N5" s="219"/>
      <c r="O5" s="219"/>
      <c r="P5" s="219"/>
      <c r="Q5" s="219"/>
      <c r="R5" s="219"/>
      <c r="S5" s="219"/>
      <c r="T5" s="219"/>
    </row>
    <row r="6" spans="1:20" ht="16.5">
      <c r="A6" s="1095" t="s">
        <v>10</v>
      </c>
      <c r="B6" s="1095"/>
      <c r="C6" s="1095"/>
      <c r="D6" s="1095"/>
      <c r="E6" s="1095"/>
      <c r="F6" s="1116" t="s">
        <v>840</v>
      </c>
      <c r="G6" s="1097"/>
      <c r="H6" s="1097"/>
      <c r="I6" s="1097"/>
      <c r="J6" s="1097"/>
      <c r="K6" s="1097"/>
      <c r="L6" s="1097"/>
      <c r="M6" s="1098"/>
      <c r="N6" s="219"/>
      <c r="O6" s="219"/>
      <c r="P6" s="219"/>
      <c r="Q6" s="219"/>
      <c r="R6" s="219"/>
      <c r="S6" s="219"/>
      <c r="T6" s="219"/>
    </row>
    <row r="7" spans="1:20" ht="16.5">
      <c r="A7" s="1095" t="s">
        <v>26</v>
      </c>
      <c r="B7" s="1095"/>
      <c r="C7" s="1095"/>
      <c r="D7" s="1095"/>
      <c r="E7" s="1095"/>
      <c r="F7" s="1116">
        <v>2021</v>
      </c>
      <c r="G7" s="1097"/>
      <c r="H7" s="1097"/>
      <c r="I7" s="1097"/>
      <c r="J7" s="1097"/>
      <c r="K7" s="1097"/>
      <c r="L7" s="1097"/>
      <c r="M7" s="1098"/>
      <c r="N7" s="219"/>
      <c r="O7" s="219"/>
      <c r="P7" s="219"/>
      <c r="Q7" s="219"/>
      <c r="R7" s="219"/>
      <c r="S7" s="219"/>
      <c r="T7" s="219"/>
    </row>
    <row r="8" spans="1:20" ht="16.5">
      <c r="A8" s="1095" t="s">
        <v>6</v>
      </c>
      <c r="B8" s="1095"/>
      <c r="C8" s="1095"/>
      <c r="D8" s="1095"/>
      <c r="E8" s="1095"/>
      <c r="F8" s="1096">
        <v>44197</v>
      </c>
      <c r="G8" s="1097"/>
      <c r="H8" s="1097"/>
      <c r="I8" s="1097"/>
      <c r="J8" s="1097"/>
      <c r="K8" s="1097"/>
      <c r="L8" s="1097"/>
      <c r="M8" s="1098"/>
      <c r="N8" s="219"/>
      <c r="O8" s="219"/>
      <c r="P8" s="219"/>
      <c r="Q8" s="219"/>
      <c r="R8" s="219"/>
      <c r="S8" s="219"/>
      <c r="T8" s="219"/>
    </row>
    <row r="9" spans="1:20" ht="16.5">
      <c r="A9" s="1095" t="s">
        <v>7</v>
      </c>
      <c r="B9" s="1095"/>
      <c r="C9" s="1095"/>
      <c r="D9" s="1095"/>
      <c r="E9" s="1095"/>
      <c r="F9" s="1096">
        <v>44206</v>
      </c>
      <c r="G9" s="1097"/>
      <c r="H9" s="1097"/>
      <c r="I9" s="1097"/>
      <c r="J9" s="1097"/>
      <c r="K9" s="1097"/>
      <c r="L9" s="1097"/>
      <c r="M9" s="1098"/>
      <c r="N9" s="219"/>
      <c r="O9" s="219"/>
      <c r="P9" s="219"/>
      <c r="Q9" s="219"/>
      <c r="R9" s="219"/>
      <c r="S9" s="219"/>
      <c r="T9" s="219"/>
    </row>
    <row r="10" spans="1:20" ht="17.25" thickBot="1">
      <c r="A10" s="220"/>
      <c r="B10" s="220"/>
      <c r="C10" s="220"/>
      <c r="D10" s="220"/>
      <c r="E10" s="220"/>
      <c r="F10" s="220"/>
      <c r="G10" s="220"/>
      <c r="H10" s="220"/>
      <c r="I10" s="220"/>
      <c r="J10" s="221"/>
      <c r="K10" s="221"/>
      <c r="L10" s="221"/>
      <c r="M10" s="221"/>
      <c r="N10" s="219"/>
      <c r="O10" s="219"/>
      <c r="P10" s="219"/>
      <c r="Q10" s="219"/>
      <c r="R10" s="219"/>
      <c r="S10" s="219"/>
      <c r="T10" s="219"/>
    </row>
    <row r="11" spans="1:20" ht="17.25" thickBot="1">
      <c r="A11" s="1099" t="s">
        <v>9</v>
      </c>
      <c r="B11" s="1100"/>
      <c r="C11" s="1100"/>
      <c r="D11" s="1100"/>
      <c r="E11" s="1100"/>
      <c r="F11" s="1100"/>
      <c r="G11" s="1100"/>
      <c r="H11" s="1100"/>
      <c r="I11" s="1100"/>
      <c r="J11" s="1100"/>
      <c r="K11" s="1100"/>
      <c r="L11" s="1100"/>
      <c r="M11" s="1100"/>
      <c r="N11" s="1100"/>
      <c r="O11" s="1100"/>
      <c r="P11" s="1100"/>
      <c r="Q11" s="1100"/>
      <c r="R11" s="1100"/>
      <c r="S11" s="1100"/>
      <c r="T11" s="1101"/>
    </row>
    <row r="12" spans="1:20" ht="17.25" thickBot="1">
      <c r="A12" s="222"/>
      <c r="B12" s="223"/>
      <c r="C12" s="223"/>
      <c r="D12" s="223"/>
      <c r="E12" s="223"/>
      <c r="F12" s="223"/>
      <c r="G12" s="223"/>
      <c r="H12" s="223"/>
      <c r="I12" s="223"/>
      <c r="J12" s="223"/>
      <c r="K12" s="223"/>
      <c r="L12" s="223"/>
      <c r="M12" s="223"/>
      <c r="N12" s="223"/>
      <c r="O12" s="223"/>
      <c r="P12" s="223"/>
      <c r="Q12" s="223"/>
      <c r="R12" s="223"/>
      <c r="S12" s="223"/>
      <c r="T12" s="224"/>
    </row>
    <row r="13" spans="1:20" ht="17.25" thickBot="1">
      <c r="A13" s="1102" t="s">
        <v>16</v>
      </c>
      <c r="B13" s="1103"/>
      <c r="C13" s="1103"/>
      <c r="D13" s="1103"/>
      <c r="E13" s="1103"/>
      <c r="F13" s="1103"/>
      <c r="G13" s="1103"/>
      <c r="H13" s="1103"/>
      <c r="I13" s="1103"/>
      <c r="J13" s="1103"/>
      <c r="K13" s="1103"/>
      <c r="L13" s="1104"/>
      <c r="M13" s="1105" t="s">
        <v>1</v>
      </c>
      <c r="N13" s="1105"/>
      <c r="O13" s="1105"/>
      <c r="P13" s="1105"/>
      <c r="Q13" s="1105"/>
      <c r="R13" s="1105"/>
      <c r="S13" s="1105"/>
      <c r="T13" s="1106"/>
    </row>
    <row r="14" spans="1:20" ht="17.25" thickBot="1">
      <c r="A14" s="1107" t="s">
        <v>28</v>
      </c>
      <c r="B14" s="1114" t="s">
        <v>554</v>
      </c>
      <c r="C14" s="1114" t="s">
        <v>555</v>
      </c>
      <c r="D14" s="1107" t="s">
        <v>27</v>
      </c>
      <c r="E14" s="1109" t="s">
        <v>20</v>
      </c>
      <c r="F14" s="1111" t="s">
        <v>11</v>
      </c>
      <c r="G14" s="1112"/>
      <c r="H14" s="1112"/>
      <c r="I14" s="1113"/>
      <c r="J14" s="1084" t="s">
        <v>21</v>
      </c>
      <c r="K14" s="1084" t="s">
        <v>22</v>
      </c>
      <c r="L14" s="1084" t="s">
        <v>2</v>
      </c>
      <c r="M14" s="1086" t="s">
        <v>23</v>
      </c>
      <c r="N14" s="1088" t="s">
        <v>3</v>
      </c>
      <c r="O14" s="1089"/>
      <c r="P14" s="1090"/>
      <c r="Q14" s="1447" t="s">
        <v>4</v>
      </c>
      <c r="R14" s="1093" t="s">
        <v>5</v>
      </c>
      <c r="S14" s="225" t="s">
        <v>30</v>
      </c>
      <c r="T14" s="1074" t="s">
        <v>0</v>
      </c>
    </row>
    <row r="15" spans="1:20" ht="25.5" customHeight="1" thickBot="1">
      <c r="A15" s="1108"/>
      <c r="B15" s="1456"/>
      <c r="C15" s="1456"/>
      <c r="D15" s="1108"/>
      <c r="E15" s="1110"/>
      <c r="F15" s="226" t="s">
        <v>12</v>
      </c>
      <c r="G15" s="226" t="s">
        <v>13</v>
      </c>
      <c r="H15" s="226" t="s">
        <v>14</v>
      </c>
      <c r="I15" s="226" t="s">
        <v>15</v>
      </c>
      <c r="J15" s="1085"/>
      <c r="K15" s="1085"/>
      <c r="L15" s="1085"/>
      <c r="M15" s="1087"/>
      <c r="N15" s="270" t="s">
        <v>31</v>
      </c>
      <c r="O15" s="228" t="s">
        <v>29</v>
      </c>
      <c r="P15" s="229" t="s">
        <v>32</v>
      </c>
      <c r="Q15" s="1448"/>
      <c r="R15" s="1094"/>
      <c r="S15" s="230"/>
      <c r="T15" s="1075"/>
    </row>
    <row r="16" spans="1:20" ht="16.5" thickBot="1">
      <c r="A16" s="217"/>
      <c r="B16" s="217"/>
      <c r="C16" s="217"/>
      <c r="D16" s="217"/>
      <c r="E16" s="217"/>
      <c r="F16" s="217"/>
      <c r="G16" s="217"/>
      <c r="H16" s="217"/>
      <c r="I16" s="217"/>
      <c r="J16" s="217"/>
      <c r="K16" s="217"/>
      <c r="L16" s="231"/>
      <c r="M16" s="217"/>
      <c r="N16" s="232"/>
      <c r="O16" s="232"/>
      <c r="P16" s="232"/>
      <c r="Q16" s="217"/>
      <c r="R16" s="217"/>
      <c r="S16" s="217"/>
      <c r="T16" s="217"/>
    </row>
    <row r="17" spans="1:20" ht="72.75" customHeight="1" thickBot="1">
      <c r="A17" s="1449">
        <v>1</v>
      </c>
      <c r="B17" s="1453" t="s">
        <v>646</v>
      </c>
      <c r="C17" s="1453" t="s">
        <v>713</v>
      </c>
      <c r="D17" s="1078" t="s">
        <v>512</v>
      </c>
      <c r="E17" s="300" t="s">
        <v>503</v>
      </c>
      <c r="F17" s="301">
        <v>5</v>
      </c>
      <c r="G17" s="662">
        <v>9</v>
      </c>
      <c r="H17" s="271"/>
      <c r="I17" s="271"/>
      <c r="J17" s="233" t="s">
        <v>635</v>
      </c>
      <c r="K17" s="272"/>
      <c r="L17" s="273"/>
      <c r="M17" s="288">
        <v>14</v>
      </c>
      <c r="N17" s="275">
        <f>F17-M17</f>
        <v>-9</v>
      </c>
      <c r="O17" s="239">
        <f>IF(M17&lt;1,(AVERAGE(F17:I17)/M17),SUM(F17:I17)/M17)</f>
        <v>1</v>
      </c>
      <c r="P17" s="276" t="str">
        <f>IF(O17&lt;=V$17,"T",IF(O17&lt;$Y$17,"R",IF(O17&gt;=$Y$17,"P")))</f>
        <v>P</v>
      </c>
      <c r="Q17" s="273"/>
      <c r="R17" s="273"/>
      <c r="S17" s="277"/>
      <c r="T17" s="278"/>
    </row>
    <row r="18" spans="1:20" ht="63.75" thickBot="1">
      <c r="A18" s="1450"/>
      <c r="B18" s="1454"/>
      <c r="C18" s="1454"/>
      <c r="D18" s="1069"/>
      <c r="E18" s="302" t="s">
        <v>504</v>
      </c>
      <c r="F18" s="280">
        <v>1</v>
      </c>
      <c r="G18" s="663">
        <v>1</v>
      </c>
      <c r="H18" s="327">
        <v>1</v>
      </c>
      <c r="I18" s="281">
        <v>100</v>
      </c>
      <c r="J18" s="289" t="s">
        <v>636</v>
      </c>
      <c r="K18" s="282"/>
      <c r="L18" s="250"/>
      <c r="M18" s="274">
        <v>1</v>
      </c>
      <c r="N18" s="283">
        <f t="shared" ref="N18:N19" si="0">F18-M18</f>
        <v>0</v>
      </c>
      <c r="O18" s="248">
        <v>1</v>
      </c>
      <c r="P18" s="284" t="str">
        <f t="shared" ref="P18:P19" si="1">IF(O18&lt;=V$17,"T",IF(O18&lt;$Y$17,"R",IF(O18&gt;=$Y$17,"P")))</f>
        <v>P</v>
      </c>
      <c r="Q18" s="250"/>
      <c r="R18" s="250"/>
      <c r="S18" s="285"/>
      <c r="T18" s="286"/>
    </row>
    <row r="19" spans="1:20" ht="63.75" thickBot="1">
      <c r="A19" s="1450"/>
      <c r="B19" s="1454"/>
      <c r="C19" s="1454"/>
      <c r="D19" s="1069"/>
      <c r="E19" s="303" t="s">
        <v>473</v>
      </c>
      <c r="F19" s="290">
        <v>10</v>
      </c>
      <c r="G19" s="710">
        <v>10</v>
      </c>
      <c r="H19" s="781">
        <v>10</v>
      </c>
      <c r="I19" s="781">
        <v>8</v>
      </c>
      <c r="J19" s="289" t="s">
        <v>637</v>
      </c>
      <c r="K19" s="291">
        <v>27010</v>
      </c>
      <c r="L19" s="245">
        <v>16250</v>
      </c>
      <c r="M19" s="288">
        <v>18</v>
      </c>
      <c r="N19" s="247">
        <f t="shared" si="0"/>
        <v>-8</v>
      </c>
      <c r="O19" s="248">
        <f t="shared" ref="O19:O28" si="2">IF(M19&lt;1,(AVERAGE(F19:I19)/M19),SUM(F19:I19)/M19)</f>
        <v>2.1111111111111112</v>
      </c>
      <c r="P19" s="284" t="str">
        <f t="shared" si="1"/>
        <v>P</v>
      </c>
      <c r="Q19" s="252">
        <f>L19/K19</f>
        <v>0.60162902628656056</v>
      </c>
      <c r="R19" s="250"/>
      <c r="S19" s="285"/>
      <c r="T19" s="286"/>
    </row>
    <row r="20" spans="1:20" ht="63.75" thickBot="1">
      <c r="A20" s="1450"/>
      <c r="B20" s="1454"/>
      <c r="C20" s="1454"/>
      <c r="D20" s="1069"/>
      <c r="E20" s="302" t="s">
        <v>505</v>
      </c>
      <c r="F20" s="290">
        <v>5</v>
      </c>
      <c r="G20" s="710">
        <v>17</v>
      </c>
      <c r="H20" s="781">
        <v>6</v>
      </c>
      <c r="I20" s="781">
        <v>8</v>
      </c>
      <c r="J20" s="289" t="s">
        <v>638</v>
      </c>
      <c r="K20" s="282"/>
      <c r="L20" s="245"/>
      <c r="M20" s="288">
        <v>23</v>
      </c>
      <c r="N20" s="283">
        <f>22/23</f>
        <v>0.95652173913043481</v>
      </c>
      <c r="O20" s="248">
        <f t="shared" si="2"/>
        <v>1.5652173913043479</v>
      </c>
      <c r="P20" s="284" t="str">
        <f t="shared" ref="P20:P28" si="3">IF(O20&lt;=V$17,"T",IF(O20&lt;$Y$17,"R",IF(O20&gt;=$Y$17,"P")))</f>
        <v>P</v>
      </c>
      <c r="Q20" s="292"/>
      <c r="R20" s="250"/>
      <c r="S20" s="285"/>
      <c r="T20" s="286"/>
    </row>
    <row r="21" spans="1:20" ht="49.5" customHeight="1" thickBot="1">
      <c r="A21" s="1451"/>
      <c r="B21" s="1454"/>
      <c r="C21" s="1454"/>
      <c r="D21" s="1069"/>
      <c r="E21" s="279" t="s">
        <v>506</v>
      </c>
      <c r="F21" s="290">
        <v>5</v>
      </c>
      <c r="G21" s="782">
        <v>17</v>
      </c>
      <c r="H21" s="781">
        <v>6</v>
      </c>
      <c r="I21" s="781">
        <v>8</v>
      </c>
      <c r="J21" s="289" t="s">
        <v>639</v>
      </c>
      <c r="K21" s="282"/>
      <c r="L21" s="304"/>
      <c r="M21" s="288">
        <v>22</v>
      </c>
      <c r="N21" s="283">
        <f>22/23</f>
        <v>0.95652173913043481</v>
      </c>
      <c r="O21" s="248">
        <f t="shared" si="2"/>
        <v>1.6363636363636365</v>
      </c>
      <c r="P21" s="284" t="str">
        <f t="shared" si="3"/>
        <v>P</v>
      </c>
      <c r="Q21" s="250"/>
      <c r="R21" s="250"/>
      <c r="S21" s="285"/>
      <c r="T21" s="286"/>
    </row>
    <row r="22" spans="1:20" ht="48" customHeight="1" thickBot="1">
      <c r="A22" s="1452">
        <v>2</v>
      </c>
      <c r="B22" s="1454"/>
      <c r="C22" s="1454"/>
      <c r="D22" s="1069" t="s">
        <v>513</v>
      </c>
      <c r="E22" s="279" t="s">
        <v>507</v>
      </c>
      <c r="F22" s="663">
        <v>1</v>
      </c>
      <c r="G22" s="765">
        <v>1</v>
      </c>
      <c r="H22" s="783">
        <v>1</v>
      </c>
      <c r="I22" s="783">
        <v>1</v>
      </c>
      <c r="J22" s="289" t="s">
        <v>640</v>
      </c>
      <c r="K22" s="282"/>
      <c r="L22" s="250"/>
      <c r="M22" s="714">
        <v>1</v>
      </c>
      <c r="N22" s="283">
        <v>0</v>
      </c>
      <c r="O22" s="248">
        <f t="shared" si="2"/>
        <v>4</v>
      </c>
      <c r="P22" s="284" t="str">
        <f t="shared" si="3"/>
        <v>P</v>
      </c>
      <c r="Q22" s="250"/>
      <c r="R22" s="250"/>
      <c r="S22" s="285"/>
      <c r="T22" s="286"/>
    </row>
    <row r="23" spans="1:20" ht="63.75" customHeight="1" thickBot="1">
      <c r="A23" s="1450"/>
      <c r="B23" s="1454"/>
      <c r="C23" s="1454"/>
      <c r="D23" s="1069"/>
      <c r="E23" s="279" t="s">
        <v>508</v>
      </c>
      <c r="F23" s="290">
        <v>7</v>
      </c>
      <c r="G23" s="710">
        <v>2</v>
      </c>
      <c r="H23" s="781">
        <v>3</v>
      </c>
      <c r="I23" s="781"/>
      <c r="J23" s="289" t="s">
        <v>641</v>
      </c>
      <c r="K23" s="282"/>
      <c r="L23" s="250"/>
      <c r="M23" s="714">
        <v>0.1</v>
      </c>
      <c r="N23" s="513">
        <f>F23+G23-M23</f>
        <v>8.9</v>
      </c>
      <c r="O23" s="248">
        <f t="shared" si="2"/>
        <v>40</v>
      </c>
      <c r="P23" s="284" t="str">
        <f t="shared" si="3"/>
        <v>P</v>
      </c>
      <c r="Q23" s="250"/>
      <c r="R23" s="250"/>
      <c r="S23" s="285"/>
      <c r="T23" s="286"/>
    </row>
    <row r="24" spans="1:20" ht="63.75" customHeight="1" thickBot="1">
      <c r="A24" s="1451"/>
      <c r="B24" s="1454"/>
      <c r="C24" s="1454"/>
      <c r="D24" s="1069"/>
      <c r="E24" s="279" t="s">
        <v>509</v>
      </c>
      <c r="F24" s="290">
        <v>1</v>
      </c>
      <c r="G24" s="710">
        <v>3</v>
      </c>
      <c r="H24" s="781">
        <v>3</v>
      </c>
      <c r="I24" s="781"/>
      <c r="J24" s="289" t="s">
        <v>642</v>
      </c>
      <c r="K24" s="287"/>
      <c r="L24" s="250"/>
      <c r="M24" s="288">
        <v>5</v>
      </c>
      <c r="N24" s="283">
        <f>4/5</f>
        <v>0.8</v>
      </c>
      <c r="O24" s="248">
        <f t="shared" si="2"/>
        <v>1.4</v>
      </c>
      <c r="P24" s="284" t="str">
        <f t="shared" si="3"/>
        <v>P</v>
      </c>
      <c r="Q24" s="250"/>
      <c r="R24" s="250"/>
      <c r="S24" s="285"/>
      <c r="T24" s="286"/>
    </row>
    <row r="25" spans="1:20" ht="95.25" thickBot="1">
      <c r="A25" s="1445">
        <v>3</v>
      </c>
      <c r="B25" s="1454"/>
      <c r="C25" s="1454"/>
      <c r="D25" s="1069" t="s">
        <v>514</v>
      </c>
      <c r="E25" s="293" t="s">
        <v>503</v>
      </c>
      <c r="F25" s="290">
        <v>410</v>
      </c>
      <c r="G25" s="710">
        <v>379</v>
      </c>
      <c r="H25" s="781">
        <v>418</v>
      </c>
      <c r="I25" s="781"/>
      <c r="J25" s="242" t="s">
        <v>635</v>
      </c>
      <c r="K25" s="305"/>
      <c r="L25" s="306"/>
      <c r="M25" s="288">
        <v>900</v>
      </c>
      <c r="N25" s="513">
        <f>405+375</f>
        <v>780</v>
      </c>
      <c r="O25" s="248">
        <f t="shared" si="2"/>
        <v>1.3411111111111111</v>
      </c>
      <c r="P25" s="284" t="str">
        <f t="shared" si="3"/>
        <v>P</v>
      </c>
      <c r="Q25" s="250"/>
      <c r="R25" s="250"/>
      <c r="S25" s="285"/>
      <c r="T25" s="286"/>
    </row>
    <row r="26" spans="1:20" ht="63.75" thickBot="1">
      <c r="A26" s="1445"/>
      <c r="B26" s="1454"/>
      <c r="C26" s="1454"/>
      <c r="D26" s="1069"/>
      <c r="E26" s="293" t="s">
        <v>510</v>
      </c>
      <c r="F26" s="290">
        <v>405</v>
      </c>
      <c r="G26" s="710">
        <v>375</v>
      </c>
      <c r="H26" s="781">
        <v>412</v>
      </c>
      <c r="I26" s="781"/>
      <c r="J26" s="289" t="s">
        <v>643</v>
      </c>
      <c r="K26" s="287"/>
      <c r="L26" s="250"/>
      <c r="M26" s="288">
        <v>800</v>
      </c>
      <c r="N26" s="513">
        <f t="shared" ref="N26:N28" si="4">F26-M26</f>
        <v>-395</v>
      </c>
      <c r="O26" s="248">
        <f t="shared" si="2"/>
        <v>1.49</v>
      </c>
      <c r="P26" s="284" t="str">
        <f t="shared" si="3"/>
        <v>P</v>
      </c>
      <c r="Q26" s="250"/>
      <c r="R26" s="250"/>
      <c r="S26" s="285"/>
      <c r="T26" s="286"/>
    </row>
    <row r="27" spans="1:20" ht="48" thickBot="1">
      <c r="A27" s="1445"/>
      <c r="B27" s="1454"/>
      <c r="C27" s="1454"/>
      <c r="D27" s="1069"/>
      <c r="E27" s="293" t="s">
        <v>515</v>
      </c>
      <c r="F27" s="280">
        <v>1</v>
      </c>
      <c r="G27" s="765">
        <v>0.98</v>
      </c>
      <c r="H27" s="783">
        <v>1</v>
      </c>
      <c r="I27" s="781"/>
      <c r="J27" s="289" t="s">
        <v>644</v>
      </c>
      <c r="K27" s="287"/>
      <c r="L27" s="250"/>
      <c r="M27" s="274">
        <v>0.99</v>
      </c>
      <c r="N27" s="283">
        <f t="shared" si="4"/>
        <v>1.0000000000000009E-2</v>
      </c>
      <c r="O27" s="248">
        <f t="shared" si="2"/>
        <v>1.0033670033670032</v>
      </c>
      <c r="P27" s="284" t="str">
        <f t="shared" si="3"/>
        <v>P</v>
      </c>
      <c r="Q27" s="250"/>
      <c r="R27" s="250"/>
      <c r="S27" s="285"/>
      <c r="T27" s="286"/>
    </row>
    <row r="28" spans="1:20" ht="63.75" thickBot="1">
      <c r="A28" s="1446"/>
      <c r="B28" s="1455"/>
      <c r="C28" s="1455"/>
      <c r="D28" s="1070"/>
      <c r="E28" s="307" t="s">
        <v>511</v>
      </c>
      <c r="F28" s="308">
        <v>1</v>
      </c>
      <c r="G28" s="784">
        <v>0.99</v>
      </c>
      <c r="H28" s="785">
        <v>1</v>
      </c>
      <c r="I28" s="786"/>
      <c r="J28" s="294" t="s">
        <v>645</v>
      </c>
      <c r="K28" s="295"/>
      <c r="L28" s="261"/>
      <c r="M28" s="309">
        <v>0.99</v>
      </c>
      <c r="N28" s="296">
        <f t="shared" si="4"/>
        <v>1.0000000000000009E-2</v>
      </c>
      <c r="O28" s="259">
        <f t="shared" si="2"/>
        <v>1.0067340067340067</v>
      </c>
      <c r="P28" s="297" t="str">
        <f t="shared" si="3"/>
        <v>P</v>
      </c>
      <c r="Q28" s="261"/>
      <c r="R28" s="261"/>
      <c r="S28" s="298"/>
      <c r="T28" s="299"/>
    </row>
    <row r="29" spans="1:20">
      <c r="A29" s="217"/>
      <c r="B29" s="217"/>
      <c r="C29" s="217"/>
      <c r="D29" s="217"/>
      <c r="E29" s="217"/>
      <c r="F29" s="217"/>
      <c r="G29" s="217"/>
      <c r="H29" s="217"/>
      <c r="I29" s="217"/>
      <c r="J29" s="217"/>
      <c r="K29" s="217"/>
      <c r="L29" s="217"/>
      <c r="M29" s="217"/>
      <c r="N29" s="217"/>
      <c r="O29" s="217"/>
      <c r="P29" s="217"/>
      <c r="Q29" s="217"/>
      <c r="R29" s="217"/>
      <c r="S29" s="217"/>
      <c r="T29" s="217"/>
    </row>
    <row r="30" spans="1:20">
      <c r="A30" s="217"/>
      <c r="B30" s="217"/>
      <c r="C30" s="217"/>
      <c r="D30" s="217"/>
      <c r="E30" s="217"/>
      <c r="F30" s="217"/>
      <c r="G30" s="217"/>
      <c r="H30" s="217"/>
      <c r="I30" s="217"/>
      <c r="J30" s="217"/>
      <c r="K30" s="217"/>
      <c r="L30" s="217"/>
      <c r="M30" s="217"/>
      <c r="N30" s="217"/>
      <c r="O30" s="217"/>
      <c r="P30" s="217"/>
      <c r="Q30" s="217"/>
      <c r="R30" s="217"/>
      <c r="S30" s="217"/>
      <c r="T30" s="217"/>
    </row>
    <row r="31" spans="1:20" ht="16.5">
      <c r="A31" s="266" t="s">
        <v>25</v>
      </c>
      <c r="B31" s="266"/>
      <c r="C31" s="266"/>
      <c r="D31" s="266"/>
      <c r="E31" s="217"/>
      <c r="F31" s="217"/>
      <c r="G31" s="217"/>
      <c r="H31" s="217"/>
      <c r="I31" s="217"/>
      <c r="J31" s="217"/>
      <c r="K31" s="217"/>
      <c r="L31" s="217"/>
      <c r="M31" s="217"/>
      <c r="N31" s="217"/>
      <c r="O31" s="217"/>
      <c r="P31" s="217"/>
      <c r="Q31" s="217"/>
      <c r="R31" s="217"/>
      <c r="S31" s="217"/>
      <c r="T31" s="217"/>
    </row>
    <row r="32" spans="1:20">
      <c r="A32" s="217"/>
      <c r="B32" s="217"/>
      <c r="C32" s="217"/>
      <c r="D32" s="217"/>
      <c r="E32" s="217"/>
      <c r="F32" s="217"/>
      <c r="G32" s="217"/>
      <c r="H32" s="217"/>
      <c r="I32" s="217"/>
      <c r="J32" s="217"/>
      <c r="K32" s="217"/>
      <c r="L32" s="217"/>
      <c r="M32" s="217"/>
      <c r="N32" s="217"/>
      <c r="O32" s="217"/>
      <c r="P32" s="217"/>
      <c r="Q32" s="217"/>
      <c r="R32" s="217"/>
      <c r="S32" s="217"/>
      <c r="T32" s="217"/>
    </row>
    <row r="33" spans="1:20">
      <c r="A33" s="1066"/>
      <c r="B33" s="1067"/>
      <c r="C33" s="1067"/>
      <c r="D33" s="1067"/>
      <c r="E33" s="1067"/>
      <c r="F33" s="1067"/>
      <c r="G33" s="1067"/>
      <c r="H33" s="1067"/>
      <c r="I33" s="1067"/>
      <c r="J33" s="1067"/>
      <c r="K33" s="1067"/>
      <c r="L33" s="1067"/>
      <c r="M33" s="1067"/>
      <c r="N33" s="1067"/>
      <c r="O33" s="1067"/>
      <c r="P33" s="1067"/>
      <c r="Q33" s="1067"/>
      <c r="R33" s="1067"/>
      <c r="S33" s="1067"/>
      <c r="T33" s="1068"/>
    </row>
    <row r="34" spans="1:20">
      <c r="A34" s="1066"/>
      <c r="B34" s="1067"/>
      <c r="C34" s="1067"/>
      <c r="D34" s="1067"/>
      <c r="E34" s="1067"/>
      <c r="F34" s="1067"/>
      <c r="G34" s="1067"/>
      <c r="H34" s="1067"/>
      <c r="I34" s="1067"/>
      <c r="J34" s="1067"/>
      <c r="K34" s="1067"/>
      <c r="L34" s="1067"/>
      <c r="M34" s="1067"/>
      <c r="N34" s="1067"/>
      <c r="O34" s="1067"/>
      <c r="P34" s="1067"/>
      <c r="Q34" s="1067"/>
      <c r="R34" s="1067"/>
      <c r="S34" s="1067"/>
      <c r="T34" s="1068"/>
    </row>
    <row r="35" spans="1:20">
      <c r="A35" s="1066"/>
      <c r="B35" s="1067"/>
      <c r="C35" s="1067"/>
      <c r="D35" s="1067"/>
      <c r="E35" s="1067"/>
      <c r="F35" s="1067"/>
      <c r="G35" s="1067"/>
      <c r="H35" s="1067"/>
      <c r="I35" s="1067"/>
      <c r="J35" s="1067"/>
      <c r="K35" s="1067"/>
      <c r="L35" s="1067"/>
      <c r="M35" s="1067"/>
      <c r="N35" s="1067"/>
      <c r="O35" s="1067"/>
      <c r="P35" s="1067"/>
      <c r="Q35" s="1067"/>
      <c r="R35" s="1067"/>
      <c r="S35" s="1067"/>
      <c r="T35" s="1068"/>
    </row>
    <row r="36" spans="1:20">
      <c r="A36" s="1066"/>
      <c r="B36" s="1067"/>
      <c r="C36" s="1067"/>
      <c r="D36" s="1067"/>
      <c r="E36" s="1067"/>
      <c r="F36" s="1067"/>
      <c r="G36" s="1067"/>
      <c r="H36" s="1067"/>
      <c r="I36" s="1067"/>
      <c r="J36" s="1067"/>
      <c r="K36" s="1067"/>
      <c r="L36" s="1067"/>
      <c r="M36" s="1067"/>
      <c r="N36" s="1067"/>
      <c r="O36" s="1067"/>
      <c r="P36" s="1067"/>
      <c r="Q36" s="1067"/>
      <c r="R36" s="1067"/>
      <c r="S36" s="1067"/>
      <c r="T36" s="1068"/>
    </row>
    <row r="37" spans="1:20">
      <c r="A37" s="1066"/>
      <c r="B37" s="1067"/>
      <c r="C37" s="1067"/>
      <c r="D37" s="1067"/>
      <c r="E37" s="1067"/>
      <c r="F37" s="1067"/>
      <c r="G37" s="1067"/>
      <c r="H37" s="1067"/>
      <c r="I37" s="1067"/>
      <c r="J37" s="1067"/>
      <c r="K37" s="1067"/>
      <c r="L37" s="1067"/>
      <c r="M37" s="1067"/>
      <c r="N37" s="1067"/>
      <c r="O37" s="1067"/>
      <c r="P37" s="1067"/>
      <c r="Q37" s="1067"/>
      <c r="R37" s="1067"/>
      <c r="S37" s="1067"/>
      <c r="T37" s="1068"/>
    </row>
    <row r="38" spans="1:20">
      <c r="A38" s="1066"/>
      <c r="B38" s="1067"/>
      <c r="C38" s="1067"/>
      <c r="D38" s="1067"/>
      <c r="E38" s="1067"/>
      <c r="F38" s="1067"/>
      <c r="G38" s="1067"/>
      <c r="H38" s="1067"/>
      <c r="I38" s="1067"/>
      <c r="J38" s="1067"/>
      <c r="K38" s="1067"/>
      <c r="L38" s="1067"/>
      <c r="M38" s="1067"/>
      <c r="N38" s="1067"/>
      <c r="O38" s="1067"/>
      <c r="P38" s="1067"/>
      <c r="Q38" s="1067"/>
      <c r="R38" s="1067"/>
      <c r="S38" s="1067"/>
      <c r="T38" s="1068"/>
    </row>
    <row r="39" spans="1:20">
      <c r="A39" s="1066"/>
      <c r="B39" s="1067"/>
      <c r="C39" s="1067"/>
      <c r="D39" s="1067"/>
      <c r="E39" s="1067"/>
      <c r="F39" s="1067"/>
      <c r="G39" s="1067"/>
      <c r="H39" s="1067"/>
      <c r="I39" s="1067"/>
      <c r="J39" s="1067"/>
      <c r="K39" s="1067"/>
      <c r="L39" s="1067"/>
      <c r="M39" s="1067"/>
      <c r="N39" s="1067"/>
      <c r="O39" s="1067"/>
      <c r="P39" s="1067"/>
      <c r="Q39" s="1067"/>
      <c r="R39" s="1067"/>
      <c r="S39" s="1067"/>
      <c r="T39" s="1068"/>
    </row>
    <row r="40" spans="1:20">
      <c r="A40" s="1066"/>
      <c r="B40" s="1067"/>
      <c r="C40" s="1067"/>
      <c r="D40" s="1067"/>
      <c r="E40" s="1067"/>
      <c r="F40" s="1067"/>
      <c r="G40" s="1067"/>
      <c r="H40" s="1067"/>
      <c r="I40" s="1067"/>
      <c r="J40" s="1067"/>
      <c r="K40" s="1067"/>
      <c r="L40" s="1067"/>
      <c r="M40" s="1067"/>
      <c r="N40" s="1067"/>
      <c r="O40" s="1067"/>
      <c r="P40" s="1067"/>
      <c r="Q40" s="1067"/>
      <c r="R40" s="1067"/>
      <c r="S40" s="1067"/>
      <c r="T40" s="1068"/>
    </row>
    <row r="41" spans="1:20">
      <c r="A41" s="1066"/>
      <c r="B41" s="1067"/>
      <c r="C41" s="1067"/>
      <c r="D41" s="1067"/>
      <c r="E41" s="1067"/>
      <c r="F41" s="1067"/>
      <c r="G41" s="1067"/>
      <c r="H41" s="1067"/>
      <c r="I41" s="1067"/>
      <c r="J41" s="1067"/>
      <c r="K41" s="1067"/>
      <c r="L41" s="1067"/>
      <c r="M41" s="1067"/>
      <c r="N41" s="1067"/>
      <c r="O41" s="1067"/>
      <c r="P41" s="1067"/>
      <c r="Q41" s="1067"/>
      <c r="R41" s="1067"/>
      <c r="S41" s="1067"/>
      <c r="T41" s="1068"/>
    </row>
    <row r="42" spans="1:20">
      <c r="A42" s="1066"/>
      <c r="B42" s="1067"/>
      <c r="C42" s="1067"/>
      <c r="D42" s="1067"/>
      <c r="E42" s="1067"/>
      <c r="F42" s="1067"/>
      <c r="G42" s="1067"/>
      <c r="H42" s="1067"/>
      <c r="I42" s="1067"/>
      <c r="J42" s="1067"/>
      <c r="K42" s="1067"/>
      <c r="L42" s="1067"/>
      <c r="M42" s="1067"/>
      <c r="N42" s="1067"/>
      <c r="O42" s="1067"/>
      <c r="P42" s="1067"/>
      <c r="Q42" s="1067"/>
      <c r="R42" s="1067"/>
      <c r="S42" s="1067"/>
      <c r="T42" s="1068"/>
    </row>
    <row r="43" spans="1:20">
      <c r="A43" s="1066"/>
      <c r="B43" s="1067"/>
      <c r="C43" s="1067"/>
      <c r="D43" s="1067"/>
      <c r="E43" s="1067"/>
      <c r="F43" s="1067"/>
      <c r="G43" s="1067"/>
      <c r="H43" s="1067"/>
      <c r="I43" s="1067"/>
      <c r="J43" s="1067"/>
      <c r="K43" s="1067"/>
      <c r="L43" s="1067"/>
      <c r="M43" s="1067"/>
      <c r="N43" s="1067"/>
      <c r="O43" s="1067"/>
      <c r="P43" s="1067"/>
      <c r="Q43" s="1067"/>
      <c r="R43" s="1067"/>
      <c r="S43" s="1067"/>
      <c r="T43" s="1068"/>
    </row>
  </sheetData>
  <mergeCells count="50">
    <mergeCell ref="D22:D24"/>
    <mergeCell ref="D25:D28"/>
    <mergeCell ref="A17:A21"/>
    <mergeCell ref="A22:A24"/>
    <mergeCell ref="A2:E4"/>
    <mergeCell ref="A9:E9"/>
    <mergeCell ref="C17:C28"/>
    <mergeCell ref="B17:B28"/>
    <mergeCell ref="B14:B15"/>
    <mergeCell ref="C14:C15"/>
    <mergeCell ref="F2:M2"/>
    <mergeCell ref="N2:T2"/>
    <mergeCell ref="F3:M4"/>
    <mergeCell ref="N3:T3"/>
    <mergeCell ref="N4:T4"/>
    <mergeCell ref="F9:M9"/>
    <mergeCell ref="A11:T11"/>
    <mergeCell ref="A13:L13"/>
    <mergeCell ref="M13:T13"/>
    <mergeCell ref="A6:E6"/>
    <mergeCell ref="F6:M6"/>
    <mergeCell ref="A7:E7"/>
    <mergeCell ref="F7:M7"/>
    <mergeCell ref="A8:E8"/>
    <mergeCell ref="F8:M8"/>
    <mergeCell ref="A34:T34"/>
    <mergeCell ref="T14:T15"/>
    <mergeCell ref="A25:A28"/>
    <mergeCell ref="K14:K15"/>
    <mergeCell ref="L14:L15"/>
    <mergeCell ref="M14:M15"/>
    <mergeCell ref="N14:P14"/>
    <mergeCell ref="Q14:Q15"/>
    <mergeCell ref="R14:R15"/>
    <mergeCell ref="A14:A15"/>
    <mergeCell ref="D14:D15"/>
    <mergeCell ref="A33:T33"/>
    <mergeCell ref="E14:E15"/>
    <mergeCell ref="F14:I14"/>
    <mergeCell ref="J14:J15"/>
    <mergeCell ref="D17:D21"/>
    <mergeCell ref="A41:T41"/>
    <mergeCell ref="A42:T42"/>
    <mergeCell ref="A43:T43"/>
    <mergeCell ref="A35:T35"/>
    <mergeCell ref="A36:T36"/>
    <mergeCell ref="A37:T37"/>
    <mergeCell ref="A38:T38"/>
    <mergeCell ref="A39:T39"/>
    <mergeCell ref="A40:T40"/>
  </mergeCells>
  <conditionalFormatting sqref="P17:P28">
    <cfRule type="containsText" dxfId="8" priority="1" stopIfTrue="1" operator="containsText" text="P">
      <formula>NOT(ISERROR(SEARCH("P",P17)))</formula>
    </cfRule>
    <cfRule type="containsText" dxfId="7" priority="2" stopIfTrue="1" operator="containsText" text="R">
      <formula>NOT(ISERROR(SEARCH("R",P17)))</formula>
    </cfRule>
    <cfRule type="containsText" dxfId="6" priority="3" operator="containsText" text="T">
      <formula>NOT(ISERROR(SEARCH("T",P17)))</formula>
    </cfRule>
  </conditionalFormatting>
  <conditionalFormatting sqref="P17:P28">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0"/>
  <sheetViews>
    <sheetView topLeftCell="C1" zoomScale="80" zoomScaleNormal="80" workbookViewId="0">
      <selection activeCell="I17" sqref="I17:I19"/>
    </sheetView>
  </sheetViews>
  <sheetFormatPr baseColWidth="10" defaultColWidth="11.42578125" defaultRowHeight="15"/>
  <cols>
    <col min="1" max="1" width="11.42578125" style="194"/>
    <col min="2" max="2" width="39.85546875" style="194" customWidth="1"/>
    <col min="3" max="3" width="32.28515625" style="194" customWidth="1"/>
    <col min="4" max="4" width="39.5703125" style="194" customWidth="1"/>
    <col min="5" max="5" width="45.7109375" style="194" customWidth="1"/>
    <col min="6" max="6" width="7.5703125" style="194" customWidth="1"/>
    <col min="7" max="7" width="5" style="194" customWidth="1"/>
    <col min="8" max="8" width="5.140625" style="194" customWidth="1"/>
    <col min="9" max="9" width="4.28515625" style="194" customWidth="1"/>
    <col min="10" max="10" width="97.7109375" style="194" customWidth="1"/>
    <col min="11" max="11" width="14.7109375" style="194" customWidth="1"/>
    <col min="12" max="12" width="23.7109375" style="194" customWidth="1"/>
    <col min="13" max="13" width="9.140625" style="194" customWidth="1"/>
    <col min="14" max="14" width="17.140625" style="194" customWidth="1"/>
    <col min="15" max="16" width="11.42578125" style="194"/>
    <col min="17" max="17" width="17.5703125" style="194" customWidth="1"/>
    <col min="18" max="18" width="21.42578125" style="194" customWidth="1"/>
    <col min="19" max="19" width="87" style="194" customWidth="1"/>
    <col min="20" max="20" width="71.140625" style="194" customWidth="1"/>
    <col min="21" max="16384" width="11.42578125" style="194"/>
  </cols>
  <sheetData>
    <row r="1" spans="1:20" ht="15.75" thickBot="1"/>
    <row r="2" spans="1:20" ht="16.5" thickBot="1">
      <c r="A2" s="1264"/>
      <c r="B2" s="1265"/>
      <c r="C2" s="1265"/>
      <c r="D2" s="1265"/>
      <c r="E2" s="1266"/>
      <c r="F2" s="1273" t="s">
        <v>18</v>
      </c>
      <c r="G2" s="1274"/>
      <c r="H2" s="1274"/>
      <c r="I2" s="1274"/>
      <c r="J2" s="1274"/>
      <c r="K2" s="1274"/>
      <c r="L2" s="1274"/>
      <c r="M2" s="1275"/>
      <c r="N2" s="1219" t="s">
        <v>19</v>
      </c>
      <c r="O2" s="1220"/>
      <c r="P2" s="1220"/>
      <c r="Q2" s="1220"/>
      <c r="R2" s="1220"/>
      <c r="S2" s="1220"/>
      <c r="T2" s="1221"/>
    </row>
    <row r="3" spans="1:20" ht="16.5" thickBot="1">
      <c r="A3" s="1267"/>
      <c r="B3" s="1268"/>
      <c r="C3" s="1268"/>
      <c r="D3" s="1268"/>
      <c r="E3" s="1269"/>
      <c r="F3" s="1222" t="s">
        <v>17</v>
      </c>
      <c r="G3" s="1223"/>
      <c r="H3" s="1223"/>
      <c r="I3" s="1223"/>
      <c r="J3" s="1223"/>
      <c r="K3" s="1223"/>
      <c r="L3" s="1223"/>
      <c r="M3" s="1224"/>
      <c r="N3" s="1228" t="s">
        <v>24</v>
      </c>
      <c r="O3" s="1229"/>
      <c r="P3" s="1229"/>
      <c r="Q3" s="1229"/>
      <c r="R3" s="1229"/>
      <c r="S3" s="1229"/>
      <c r="T3" s="1230"/>
    </row>
    <row r="4" spans="1:20" ht="16.5" thickBot="1">
      <c r="A4" s="1270"/>
      <c r="B4" s="1271"/>
      <c r="C4" s="1271"/>
      <c r="D4" s="1271"/>
      <c r="E4" s="1272"/>
      <c r="F4" s="1225"/>
      <c r="G4" s="1226"/>
      <c r="H4" s="1226"/>
      <c r="I4" s="1226"/>
      <c r="J4" s="1226"/>
      <c r="K4" s="1226"/>
      <c r="L4" s="1226"/>
      <c r="M4" s="1227"/>
      <c r="N4" s="1231" t="s">
        <v>8</v>
      </c>
      <c r="O4" s="1232"/>
      <c r="P4" s="1232"/>
      <c r="Q4" s="1232"/>
      <c r="R4" s="1232"/>
      <c r="S4" s="1232"/>
      <c r="T4" s="1233"/>
    </row>
    <row r="5" spans="1:20" ht="15.75">
      <c r="A5" s="267"/>
      <c r="B5" s="267"/>
      <c r="C5" s="267"/>
      <c r="D5" s="267"/>
      <c r="E5" s="267"/>
      <c r="F5" s="267"/>
      <c r="G5" s="267"/>
      <c r="H5" s="267"/>
      <c r="I5" s="267"/>
      <c r="J5" s="514"/>
      <c r="K5" s="514"/>
      <c r="L5" s="520"/>
      <c r="M5" s="520"/>
      <c r="N5" s="520"/>
      <c r="O5" s="520"/>
      <c r="P5" s="520"/>
      <c r="Q5" s="520"/>
      <c r="R5" s="520"/>
      <c r="S5" s="520"/>
      <c r="T5" s="520"/>
    </row>
    <row r="6" spans="1:20" ht="15.75">
      <c r="A6" s="1240" t="s">
        <v>10</v>
      </c>
      <c r="B6" s="1240"/>
      <c r="C6" s="1240"/>
      <c r="D6" s="1240"/>
      <c r="E6" s="1240"/>
      <c r="F6" s="1241" t="s">
        <v>818</v>
      </c>
      <c r="G6" s="1242"/>
      <c r="H6" s="1242"/>
      <c r="I6" s="1242"/>
      <c r="J6" s="1242"/>
      <c r="K6" s="1242"/>
      <c r="L6" s="1242"/>
      <c r="M6" s="1243"/>
      <c r="N6" s="520"/>
      <c r="O6" s="520"/>
      <c r="P6" s="520"/>
      <c r="Q6" s="520"/>
      <c r="R6" s="520"/>
      <c r="S6" s="520"/>
      <c r="T6" s="520"/>
    </row>
    <row r="7" spans="1:20" ht="15.75">
      <c r="A7" s="1240" t="s">
        <v>26</v>
      </c>
      <c r="B7" s="1240"/>
      <c r="C7" s="1240"/>
      <c r="D7" s="1240"/>
      <c r="E7" s="1240"/>
      <c r="F7" s="1241">
        <v>2021</v>
      </c>
      <c r="G7" s="1242"/>
      <c r="H7" s="1242"/>
      <c r="I7" s="1242"/>
      <c r="J7" s="1242"/>
      <c r="K7" s="1242"/>
      <c r="L7" s="1242"/>
      <c r="M7" s="1243"/>
      <c r="N7" s="520"/>
      <c r="O7" s="520"/>
      <c r="P7" s="520"/>
      <c r="Q7" s="520"/>
      <c r="R7" s="520"/>
      <c r="S7" s="520"/>
      <c r="T7" s="520"/>
    </row>
    <row r="8" spans="1:20" ht="15.75">
      <c r="A8" s="1240" t="s">
        <v>6</v>
      </c>
      <c r="B8" s="1240"/>
      <c r="C8" s="1240"/>
      <c r="D8" s="1240"/>
      <c r="E8" s="1240"/>
      <c r="F8" s="1370">
        <v>44197</v>
      </c>
      <c r="G8" s="1242"/>
      <c r="H8" s="1242"/>
      <c r="I8" s="1242"/>
      <c r="J8" s="1242"/>
      <c r="K8" s="1242"/>
      <c r="L8" s="1242"/>
      <c r="M8" s="1243"/>
      <c r="N8" s="520"/>
      <c r="O8" s="520"/>
      <c r="P8" s="520"/>
      <c r="Q8" s="520"/>
      <c r="R8" s="520"/>
      <c r="S8" s="520"/>
      <c r="T8" s="520"/>
    </row>
    <row r="9" spans="1:20" ht="15.75">
      <c r="A9" s="1240" t="s">
        <v>7</v>
      </c>
      <c r="B9" s="1240"/>
      <c r="C9" s="1240"/>
      <c r="D9" s="1240"/>
      <c r="E9" s="1240"/>
      <c r="F9" s="1370">
        <v>44206</v>
      </c>
      <c r="G9" s="1242"/>
      <c r="H9" s="1242"/>
      <c r="I9" s="1242"/>
      <c r="J9" s="1242"/>
      <c r="K9" s="1242"/>
      <c r="L9" s="1242"/>
      <c r="M9" s="1243"/>
      <c r="N9" s="520"/>
      <c r="O9" s="520"/>
      <c r="P9" s="520"/>
      <c r="Q9" s="520"/>
      <c r="R9" s="520"/>
      <c r="S9" s="520"/>
      <c r="T9" s="520"/>
    </row>
    <row r="10" spans="1:20" ht="16.5" thickBot="1">
      <c r="A10" s="521"/>
      <c r="B10" s="521"/>
      <c r="C10" s="521"/>
      <c r="D10" s="521"/>
      <c r="E10" s="521"/>
      <c r="F10" s="521"/>
      <c r="G10" s="521"/>
      <c r="H10" s="521"/>
      <c r="I10" s="521"/>
      <c r="J10" s="522"/>
      <c r="K10" s="522"/>
      <c r="L10" s="522"/>
      <c r="M10" s="522"/>
      <c r="N10" s="520"/>
      <c r="O10" s="520"/>
      <c r="P10" s="520"/>
      <c r="Q10" s="520"/>
      <c r="R10" s="520"/>
      <c r="S10" s="520"/>
      <c r="T10" s="520"/>
    </row>
    <row r="11" spans="1:20" ht="16.5" thickBot="1">
      <c r="A11" s="1247" t="s">
        <v>9</v>
      </c>
      <c r="B11" s="1248"/>
      <c r="C11" s="1248"/>
      <c r="D11" s="1248"/>
      <c r="E11" s="1248"/>
      <c r="F11" s="1248"/>
      <c r="G11" s="1248"/>
      <c r="H11" s="1248"/>
      <c r="I11" s="1248"/>
      <c r="J11" s="1248"/>
      <c r="K11" s="1248"/>
      <c r="L11" s="1248"/>
      <c r="M11" s="1248"/>
      <c r="N11" s="1248"/>
      <c r="O11" s="1248"/>
      <c r="P11" s="1248"/>
      <c r="Q11" s="1248"/>
      <c r="R11" s="1248"/>
      <c r="S11" s="1248"/>
      <c r="T11" s="1249"/>
    </row>
    <row r="12" spans="1:20" ht="16.5" thickBot="1">
      <c r="A12" s="523"/>
      <c r="B12" s="524"/>
      <c r="C12" s="524"/>
      <c r="D12" s="524"/>
      <c r="E12" s="524"/>
      <c r="F12" s="524"/>
      <c r="G12" s="524"/>
      <c r="H12" s="524"/>
      <c r="I12" s="524"/>
      <c r="J12" s="524"/>
      <c r="K12" s="524"/>
      <c r="L12" s="524"/>
      <c r="M12" s="524"/>
      <c r="N12" s="524"/>
      <c r="O12" s="524"/>
      <c r="P12" s="524"/>
      <c r="Q12" s="524"/>
      <c r="R12" s="524"/>
      <c r="S12" s="524"/>
      <c r="T12" s="525"/>
    </row>
    <row r="13" spans="1:20" ht="16.5" thickBot="1">
      <c r="A13" s="1250" t="s">
        <v>16</v>
      </c>
      <c r="B13" s="1251"/>
      <c r="C13" s="1251"/>
      <c r="D13" s="1251"/>
      <c r="E13" s="1251"/>
      <c r="F13" s="1251"/>
      <c r="G13" s="1251"/>
      <c r="H13" s="1251"/>
      <c r="I13" s="1251"/>
      <c r="J13" s="1251"/>
      <c r="K13" s="1251"/>
      <c r="L13" s="1252"/>
      <c r="M13" s="1253" t="s">
        <v>1</v>
      </c>
      <c r="N13" s="1253"/>
      <c r="O13" s="1253"/>
      <c r="P13" s="1253"/>
      <c r="Q13" s="1253"/>
      <c r="R13" s="1253"/>
      <c r="S13" s="1253"/>
      <c r="T13" s="1254"/>
    </row>
    <row r="14" spans="1:20" ht="16.5" thickBot="1">
      <c r="A14" s="1204" t="s">
        <v>28</v>
      </c>
      <c r="B14" s="526" t="s">
        <v>554</v>
      </c>
      <c r="C14" s="526" t="s">
        <v>555</v>
      </c>
      <c r="D14" s="1204" t="s">
        <v>27</v>
      </c>
      <c r="E14" s="1206" t="s">
        <v>20</v>
      </c>
      <c r="F14" s="1208" t="s">
        <v>11</v>
      </c>
      <c r="G14" s="1209"/>
      <c r="H14" s="1209"/>
      <c r="I14" s="1210"/>
      <c r="J14" s="1211" t="s">
        <v>21</v>
      </c>
      <c r="K14" s="1211" t="s">
        <v>22</v>
      </c>
      <c r="L14" s="1211" t="s">
        <v>2</v>
      </c>
      <c r="M14" s="1189" t="s">
        <v>23</v>
      </c>
      <c r="N14" s="1191" t="s">
        <v>3</v>
      </c>
      <c r="O14" s="1192"/>
      <c r="P14" s="1193"/>
      <c r="Q14" s="1196" t="s">
        <v>4</v>
      </c>
      <c r="R14" s="1194" t="s">
        <v>5</v>
      </c>
      <c r="S14" s="527" t="s">
        <v>30</v>
      </c>
      <c r="T14" s="1187" t="s">
        <v>0</v>
      </c>
    </row>
    <row r="15" spans="1:20" ht="25.5" customHeight="1" thickBot="1">
      <c r="A15" s="1205"/>
      <c r="B15" s="528"/>
      <c r="C15" s="528"/>
      <c r="D15" s="1205"/>
      <c r="E15" s="1207"/>
      <c r="F15" s="529" t="s">
        <v>12</v>
      </c>
      <c r="G15" s="529" t="s">
        <v>13</v>
      </c>
      <c r="H15" s="529" t="s">
        <v>14</v>
      </c>
      <c r="I15" s="529" t="s">
        <v>15</v>
      </c>
      <c r="J15" s="1212"/>
      <c r="K15" s="1212"/>
      <c r="L15" s="1212"/>
      <c r="M15" s="1190"/>
      <c r="N15" s="530" t="s">
        <v>31</v>
      </c>
      <c r="O15" s="531" t="s">
        <v>29</v>
      </c>
      <c r="P15" s="532" t="s">
        <v>32</v>
      </c>
      <c r="Q15" s="1197"/>
      <c r="R15" s="1195"/>
      <c r="S15" s="533"/>
      <c r="T15" s="1188"/>
    </row>
    <row r="16" spans="1:20" ht="15.75" thickBot="1">
      <c r="A16" s="267"/>
      <c r="B16" s="267"/>
      <c r="C16" s="267"/>
      <c r="D16" s="267"/>
      <c r="E16" s="267"/>
      <c r="F16" s="267"/>
      <c r="G16" s="267"/>
      <c r="H16" s="267"/>
      <c r="I16" s="267"/>
      <c r="J16" s="267"/>
      <c r="K16" s="267"/>
      <c r="L16" s="534"/>
      <c r="M16" s="267"/>
      <c r="N16" s="535"/>
      <c r="O16" s="535"/>
      <c r="P16" s="535"/>
      <c r="Q16" s="267"/>
      <c r="R16" s="267"/>
      <c r="S16" s="267"/>
      <c r="T16" s="267"/>
    </row>
    <row r="17" spans="1:20" ht="31.5" customHeight="1">
      <c r="A17" s="1234">
        <v>1</v>
      </c>
      <c r="B17" s="1486" t="s">
        <v>822</v>
      </c>
      <c r="C17" s="1486" t="s">
        <v>821</v>
      </c>
      <c r="D17" s="1425" t="s">
        <v>817</v>
      </c>
      <c r="E17" s="536" t="s">
        <v>669</v>
      </c>
      <c r="F17" s="1458">
        <v>1</v>
      </c>
      <c r="G17" s="1481">
        <v>1</v>
      </c>
      <c r="H17" s="1489">
        <v>0</v>
      </c>
      <c r="I17" s="1489">
        <v>0.04</v>
      </c>
      <c r="J17" s="1276" t="s">
        <v>715</v>
      </c>
      <c r="K17" s="1262">
        <v>10000</v>
      </c>
      <c r="L17" s="1262">
        <v>2100</v>
      </c>
      <c r="M17" s="1257">
        <v>2</v>
      </c>
      <c r="N17" s="1468">
        <v>0</v>
      </c>
      <c r="O17" s="1469">
        <f>29/30</f>
        <v>0.96666666666666667</v>
      </c>
      <c r="P17" s="1214" t="str">
        <f>IF(O17&lt;=V$17,"T",IF(O17&lt;$Y$17,"R",IF(O17&gt;=$Y$17,"P")))</f>
        <v>P</v>
      </c>
      <c r="Q17" s="1470">
        <f>L17/K17</f>
        <v>0.21</v>
      </c>
      <c r="R17" s="1238" t="s">
        <v>676</v>
      </c>
      <c r="S17" s="1276" t="s">
        <v>719</v>
      </c>
      <c r="T17" s="1465" t="s">
        <v>716</v>
      </c>
    </row>
    <row r="18" spans="1:20" ht="45">
      <c r="A18" s="1235"/>
      <c r="B18" s="1487"/>
      <c r="C18" s="1487"/>
      <c r="D18" s="1426"/>
      <c r="E18" s="519" t="s">
        <v>670</v>
      </c>
      <c r="F18" s="1459"/>
      <c r="G18" s="1482"/>
      <c r="H18" s="1490"/>
      <c r="I18" s="1490"/>
      <c r="J18" s="1200"/>
      <c r="K18" s="1263"/>
      <c r="L18" s="1263"/>
      <c r="M18" s="1258"/>
      <c r="N18" s="1460"/>
      <c r="O18" s="1402"/>
      <c r="P18" s="1213" t="str">
        <f>IF(O18&lt;=V$17,"T",IF(O18&lt;$Y$17,"R",IF(O18&gt;=$Y$17,"P")))</f>
        <v>T</v>
      </c>
      <c r="Q18" s="1471"/>
      <c r="R18" s="1186"/>
      <c r="S18" s="1467"/>
      <c r="T18" s="1466"/>
    </row>
    <row r="19" spans="1:20" ht="45">
      <c r="A19" s="1235"/>
      <c r="B19" s="1488"/>
      <c r="C19" s="1488"/>
      <c r="D19" s="1426"/>
      <c r="E19" s="519" t="s">
        <v>671</v>
      </c>
      <c r="F19" s="1459"/>
      <c r="G19" s="1483"/>
      <c r="H19" s="1462"/>
      <c r="I19" s="1462"/>
      <c r="J19" s="1200"/>
      <c r="K19" s="1263"/>
      <c r="L19" s="1263"/>
      <c r="M19" s="1258"/>
      <c r="N19" s="1460"/>
      <c r="O19" s="1403"/>
      <c r="P19" s="1213" t="str">
        <f>IF(O19&lt;=V$17,"T",IF(O19&lt;$Y$17,"R",IF(O19&gt;=$Y$17,"P")))</f>
        <v>T</v>
      </c>
      <c r="Q19" s="1471"/>
      <c r="R19" s="1186"/>
      <c r="S19" s="1467"/>
      <c r="T19" s="1466"/>
    </row>
    <row r="20" spans="1:20" ht="57" customHeight="1">
      <c r="A20" s="1235">
        <v>2</v>
      </c>
      <c r="B20" s="1475" t="s">
        <v>569</v>
      </c>
      <c r="C20" s="1200" t="s">
        <v>694</v>
      </c>
      <c r="D20" s="1426" t="s">
        <v>816</v>
      </c>
      <c r="E20" s="519" t="s">
        <v>672</v>
      </c>
      <c r="F20" s="1258">
        <v>60</v>
      </c>
      <c r="G20" s="1202">
        <v>25</v>
      </c>
      <c r="H20" s="1484">
        <v>32</v>
      </c>
      <c r="I20" s="1491">
        <v>49</v>
      </c>
      <c r="J20" s="1200" t="s">
        <v>714</v>
      </c>
      <c r="K20" s="1457">
        <v>0</v>
      </c>
      <c r="L20" s="1457">
        <v>0</v>
      </c>
      <c r="M20" s="1278">
        <v>75</v>
      </c>
      <c r="N20" s="1460">
        <v>0.66</v>
      </c>
      <c r="O20" s="1401">
        <f>85/95</f>
        <v>0.89473684210526316</v>
      </c>
      <c r="P20" s="1213" t="s">
        <v>722</v>
      </c>
      <c r="Q20" s="1471"/>
      <c r="R20" s="1186" t="s">
        <v>677</v>
      </c>
      <c r="S20" s="1200" t="s">
        <v>718</v>
      </c>
      <c r="T20" s="1476" t="s">
        <v>814</v>
      </c>
    </row>
    <row r="21" spans="1:20" ht="44.25" customHeight="1">
      <c r="A21" s="1235"/>
      <c r="B21" s="1433"/>
      <c r="C21" s="1200"/>
      <c r="D21" s="1426"/>
      <c r="E21" s="519" t="s">
        <v>673</v>
      </c>
      <c r="F21" s="1258"/>
      <c r="G21" s="1202"/>
      <c r="H21" s="1485"/>
      <c r="I21" s="1492"/>
      <c r="J21" s="1200"/>
      <c r="K21" s="1457"/>
      <c r="L21" s="1457"/>
      <c r="M21" s="1278"/>
      <c r="N21" s="1460"/>
      <c r="O21" s="1403"/>
      <c r="P21" s="1213"/>
      <c r="Q21" s="1471"/>
      <c r="R21" s="1186"/>
      <c r="S21" s="1200"/>
      <c r="T21" s="1476"/>
    </row>
    <row r="22" spans="1:20" ht="54.75" customHeight="1" thickBot="1">
      <c r="A22" s="558">
        <v>3</v>
      </c>
      <c r="B22" s="1463"/>
      <c r="C22" s="1200"/>
      <c r="D22" s="559" t="s">
        <v>759</v>
      </c>
      <c r="E22" s="569" t="s">
        <v>760</v>
      </c>
      <c r="F22" s="734">
        <v>45</v>
      </c>
      <c r="G22" s="734">
        <v>47</v>
      </c>
      <c r="H22" s="790">
        <v>49</v>
      </c>
      <c r="I22" s="732">
        <v>51</v>
      </c>
      <c r="J22" s="336" t="s">
        <v>758</v>
      </c>
      <c r="K22" s="560">
        <v>0</v>
      </c>
      <c r="L22" s="561">
        <v>0</v>
      </c>
      <c r="M22" s="570">
        <v>139</v>
      </c>
      <c r="N22" s="566">
        <f>F22+G22-M22</f>
        <v>-47</v>
      </c>
      <c r="O22" s="552">
        <f>92/M22</f>
        <v>0.66187050359712229</v>
      </c>
      <c r="P22" s="553" t="s">
        <v>722</v>
      </c>
      <c r="Q22" s="200"/>
      <c r="R22" s="200"/>
      <c r="S22" s="336" t="s">
        <v>819</v>
      </c>
      <c r="T22" s="557" t="s">
        <v>820</v>
      </c>
    </row>
    <row r="23" spans="1:20" ht="63" customHeight="1">
      <c r="A23" s="1235">
        <v>4</v>
      </c>
      <c r="B23" s="1200" t="s">
        <v>593</v>
      </c>
      <c r="C23" s="1463" t="s">
        <v>711</v>
      </c>
      <c r="D23" s="1480" t="s">
        <v>815</v>
      </c>
      <c r="E23" s="539" t="s">
        <v>674</v>
      </c>
      <c r="F23" s="787">
        <v>1</v>
      </c>
      <c r="G23" s="1484">
        <v>22</v>
      </c>
      <c r="H23" s="1484">
        <v>10</v>
      </c>
      <c r="I23" s="1491">
        <v>10</v>
      </c>
      <c r="J23" s="1463" t="s">
        <v>758</v>
      </c>
      <c r="K23" s="1464">
        <v>0</v>
      </c>
      <c r="L23" s="1464">
        <v>0</v>
      </c>
      <c r="M23" s="1461">
        <v>1</v>
      </c>
      <c r="N23" s="567">
        <f>M23-F23</f>
        <v>0</v>
      </c>
      <c r="O23" s="550">
        <f t="shared" ref="O23" si="0">IF(M23&lt;1,(AVERAGE(F23:I23)/M23),SUM(F23:I23)/M23)</f>
        <v>43</v>
      </c>
      <c r="P23" s="568" t="s">
        <v>722</v>
      </c>
      <c r="Q23" s="1479"/>
      <c r="R23" s="1477" t="s">
        <v>721</v>
      </c>
      <c r="S23" s="1463" t="s">
        <v>720</v>
      </c>
      <c r="T23" s="1476" t="s">
        <v>717</v>
      </c>
    </row>
    <row r="24" spans="1:20" ht="57.75" customHeight="1">
      <c r="A24" s="1235"/>
      <c r="B24" s="1200"/>
      <c r="C24" s="1200"/>
      <c r="D24" s="1426"/>
      <c r="E24" s="668" t="s">
        <v>675</v>
      </c>
      <c r="F24" s="735">
        <v>11</v>
      </c>
      <c r="G24" s="1485"/>
      <c r="H24" s="1485"/>
      <c r="I24" s="1492"/>
      <c r="J24" s="1200"/>
      <c r="K24" s="1457"/>
      <c r="L24" s="1457"/>
      <c r="M24" s="1462"/>
      <c r="N24" s="566">
        <v>77</v>
      </c>
      <c r="O24" s="552">
        <f>33/110</f>
        <v>0.3</v>
      </c>
      <c r="P24" s="553" t="s">
        <v>723</v>
      </c>
      <c r="Q24" s="1181"/>
      <c r="R24" s="1478"/>
      <c r="S24" s="1200"/>
      <c r="T24" s="1466"/>
    </row>
    <row r="25" spans="1:20" ht="15.75">
      <c r="A25" s="545" t="s">
        <v>25</v>
      </c>
      <c r="B25" s="267"/>
      <c r="C25" s="545"/>
      <c r="D25" s="267"/>
      <c r="E25" s="267"/>
      <c r="F25" s="267"/>
      <c r="G25" s="267"/>
      <c r="H25" s="267"/>
      <c r="I25" s="267"/>
      <c r="J25" s="335"/>
      <c r="K25" s="267"/>
      <c r="L25" s="267"/>
      <c r="M25" s="267"/>
      <c r="N25" s="267"/>
      <c r="O25" s="267"/>
      <c r="P25" s="267"/>
      <c r="Q25" s="267"/>
      <c r="R25" s="267"/>
      <c r="S25" s="267"/>
      <c r="T25" s="267"/>
    </row>
    <row r="26" spans="1:20" ht="15.75">
      <c r="A26" s="267"/>
      <c r="B26" s="545"/>
      <c r="C26" s="267"/>
      <c r="D26" s="545"/>
      <c r="E26" s="267"/>
      <c r="F26" s="267"/>
      <c r="G26" s="267"/>
      <c r="H26" s="267"/>
      <c r="I26" s="267"/>
      <c r="J26" s="267"/>
      <c r="K26" s="267"/>
      <c r="L26" s="267"/>
      <c r="M26" s="267"/>
      <c r="N26" s="267"/>
      <c r="O26" s="267"/>
      <c r="P26" s="267"/>
      <c r="Q26" s="267"/>
      <c r="R26" s="267"/>
      <c r="S26" s="267"/>
      <c r="T26" s="267"/>
    </row>
    <row r="27" spans="1:20" ht="49.5" customHeight="1">
      <c r="A27" s="1472" t="s">
        <v>823</v>
      </c>
      <c r="B27" s="1473"/>
      <c r="C27" s="1473"/>
      <c r="D27" s="1473"/>
      <c r="E27" s="1473"/>
      <c r="F27" s="1473"/>
      <c r="G27" s="1473"/>
      <c r="H27" s="1473"/>
      <c r="I27" s="1473"/>
      <c r="J27" s="1473"/>
      <c r="K27" s="1473"/>
      <c r="L27" s="1473"/>
      <c r="M27" s="1473"/>
      <c r="N27" s="1473"/>
      <c r="O27" s="1473"/>
      <c r="P27" s="1473"/>
      <c r="Q27" s="1473"/>
      <c r="R27" s="1473"/>
      <c r="S27" s="1473"/>
      <c r="T27" s="1474"/>
    </row>
    <row r="28" spans="1:20">
      <c r="A28" s="547"/>
      <c r="B28" s="546"/>
      <c r="C28" s="548"/>
      <c r="D28" s="546"/>
      <c r="E28" s="546"/>
      <c r="F28" s="548"/>
      <c r="G28" s="548"/>
      <c r="H28" s="548"/>
      <c r="I28" s="548"/>
      <c r="J28" s="542"/>
      <c r="K28" s="548"/>
      <c r="L28" s="548"/>
      <c r="M28" s="548"/>
      <c r="N28" s="548"/>
      <c r="O28" s="548"/>
      <c r="P28" s="548"/>
      <c r="Q28" s="548"/>
      <c r="R28" s="548"/>
      <c r="S28" s="548"/>
      <c r="T28" s="549"/>
    </row>
    <row r="29" spans="1:20">
      <c r="A29" s="543"/>
      <c r="B29" s="543"/>
      <c r="C29" s="543"/>
      <c r="D29" s="543"/>
      <c r="E29" s="543"/>
      <c r="F29" s="543"/>
      <c r="G29" s="543"/>
      <c r="H29" s="543"/>
      <c r="I29" s="335"/>
      <c r="J29" s="544"/>
      <c r="K29" s="543"/>
      <c r="L29" s="544"/>
      <c r="M29" s="543"/>
      <c r="N29" s="543"/>
      <c r="O29" s="543"/>
      <c r="P29" s="544"/>
      <c r="Q29" s="543"/>
      <c r="R29" s="543"/>
      <c r="S29" s="543"/>
      <c r="T29" s="549"/>
    </row>
    <row r="30" spans="1:20">
      <c r="A30" s="547"/>
      <c r="B30" s="548"/>
      <c r="C30" s="548"/>
      <c r="D30" s="548"/>
      <c r="E30" s="548"/>
      <c r="F30" s="548"/>
      <c r="G30" s="548"/>
      <c r="H30" s="548"/>
      <c r="I30" s="548"/>
      <c r="J30" s="546"/>
      <c r="K30" s="548"/>
      <c r="L30" s="548"/>
      <c r="M30" s="548"/>
      <c r="N30" s="548"/>
      <c r="O30" s="548"/>
      <c r="P30" s="548"/>
      <c r="Q30" s="548"/>
      <c r="R30" s="548"/>
      <c r="S30" s="548"/>
      <c r="T30" s="549"/>
    </row>
    <row r="31" spans="1:20">
      <c r="A31" s="547"/>
      <c r="B31" s="548"/>
      <c r="C31" s="548"/>
      <c r="D31" s="548"/>
      <c r="E31" s="548"/>
      <c r="F31" s="548"/>
      <c r="G31" s="548"/>
      <c r="H31" s="548"/>
      <c r="I31" s="548"/>
      <c r="J31" s="548"/>
      <c r="K31" s="548"/>
      <c r="L31" s="548"/>
      <c r="M31" s="548"/>
      <c r="N31" s="548"/>
      <c r="O31" s="548"/>
      <c r="P31" s="548"/>
      <c r="Q31" s="548"/>
      <c r="R31" s="548"/>
      <c r="S31" s="548"/>
      <c r="T31" s="549"/>
    </row>
    <row r="32" spans="1:20">
      <c r="A32" s="547"/>
      <c r="B32" s="548"/>
      <c r="C32" s="548"/>
      <c r="D32" s="548"/>
      <c r="E32" s="548"/>
      <c r="F32" s="548"/>
      <c r="G32" s="548"/>
      <c r="H32" s="548"/>
      <c r="I32" s="548"/>
      <c r="J32" s="548"/>
      <c r="K32" s="548"/>
      <c r="L32" s="548"/>
      <c r="M32" s="548"/>
      <c r="N32" s="548"/>
      <c r="O32" s="548"/>
      <c r="P32" s="548"/>
      <c r="Q32" s="548"/>
      <c r="R32" s="548"/>
      <c r="S32" s="548"/>
      <c r="T32" s="549"/>
    </row>
    <row r="33" spans="1:20">
      <c r="A33" s="547"/>
      <c r="B33" s="548"/>
      <c r="C33" s="548"/>
      <c r="D33" s="548"/>
      <c r="E33" s="548"/>
      <c r="F33" s="548"/>
      <c r="G33" s="548"/>
      <c r="H33" s="548"/>
      <c r="I33" s="548"/>
      <c r="J33" s="548"/>
      <c r="K33" s="548"/>
      <c r="L33" s="548"/>
      <c r="M33" s="548"/>
      <c r="N33" s="548"/>
      <c r="O33" s="548"/>
      <c r="P33" s="548"/>
      <c r="Q33" s="548"/>
      <c r="R33" s="548"/>
      <c r="S33" s="548"/>
      <c r="T33" s="549"/>
    </row>
    <row r="34" spans="1:20">
      <c r="A34" s="547"/>
      <c r="B34" s="548"/>
      <c r="C34" s="548"/>
      <c r="D34" s="548"/>
      <c r="E34" s="548"/>
      <c r="F34" s="548"/>
      <c r="G34" s="548"/>
      <c r="H34" s="548"/>
      <c r="I34" s="548"/>
      <c r="J34" s="548"/>
      <c r="K34" s="548"/>
      <c r="L34" s="548"/>
      <c r="M34" s="548"/>
      <c r="N34" s="548"/>
      <c r="O34" s="548"/>
      <c r="P34" s="548"/>
      <c r="Q34" s="548"/>
      <c r="R34" s="548"/>
      <c r="S34" s="548"/>
      <c r="T34" s="549"/>
    </row>
    <row r="35" spans="1:20">
      <c r="A35" s="547"/>
      <c r="B35" s="548"/>
      <c r="C35" s="548"/>
      <c r="D35" s="548"/>
      <c r="E35" s="548"/>
      <c r="F35" s="548"/>
      <c r="G35" s="548"/>
      <c r="H35" s="548"/>
      <c r="I35" s="548"/>
      <c r="J35" s="548"/>
      <c r="K35" s="548"/>
      <c r="L35" s="548"/>
      <c r="M35" s="548"/>
      <c r="N35" s="548"/>
      <c r="O35" s="548"/>
      <c r="P35" s="548"/>
      <c r="Q35" s="548"/>
      <c r="R35" s="548"/>
      <c r="S35" s="548"/>
      <c r="T35" s="549"/>
    </row>
    <row r="36" spans="1:20">
      <c r="A36" s="547"/>
      <c r="B36" s="548"/>
      <c r="C36" s="548"/>
      <c r="D36" s="548"/>
      <c r="E36" s="548"/>
      <c r="F36" s="548"/>
      <c r="G36" s="548"/>
      <c r="H36" s="548"/>
      <c r="I36" s="548"/>
      <c r="J36" s="548"/>
      <c r="K36" s="548"/>
      <c r="L36" s="548"/>
      <c r="M36" s="548"/>
      <c r="N36" s="548"/>
      <c r="O36" s="548"/>
      <c r="P36" s="548"/>
      <c r="Q36" s="548"/>
      <c r="R36" s="548"/>
      <c r="S36" s="548"/>
      <c r="T36" s="549"/>
    </row>
    <row r="37" spans="1:20">
      <c r="A37" s="547"/>
      <c r="B37" s="548"/>
      <c r="C37" s="548"/>
      <c r="D37" s="548"/>
      <c r="E37" s="548"/>
      <c r="F37" s="548"/>
      <c r="G37" s="548"/>
      <c r="H37" s="548"/>
      <c r="I37" s="548"/>
      <c r="J37" s="548"/>
      <c r="K37" s="548"/>
      <c r="L37" s="548"/>
      <c r="M37" s="548"/>
      <c r="N37" s="548"/>
      <c r="O37" s="548"/>
      <c r="P37" s="548"/>
      <c r="Q37" s="548"/>
      <c r="R37" s="548"/>
      <c r="S37" s="548"/>
      <c r="T37" s="549"/>
    </row>
    <row r="38" spans="1:20">
      <c r="A38" s="565"/>
      <c r="B38" s="548"/>
      <c r="C38" s="565"/>
      <c r="D38" s="548"/>
      <c r="E38" s="548"/>
      <c r="F38" s="565"/>
      <c r="G38" s="565"/>
      <c r="H38" s="565"/>
      <c r="I38" s="565"/>
      <c r="J38" s="548"/>
      <c r="K38" s="565"/>
      <c r="L38" s="565"/>
      <c r="M38" s="565"/>
      <c r="N38" s="565"/>
      <c r="O38" s="565"/>
      <c r="P38" s="565"/>
      <c r="Q38" s="565"/>
      <c r="R38" s="565"/>
      <c r="S38" s="565"/>
      <c r="T38" s="565"/>
    </row>
    <row r="39" spans="1:20">
      <c r="A39" s="563"/>
      <c r="B39" s="563"/>
      <c r="C39" s="563"/>
      <c r="D39" s="563"/>
      <c r="E39" s="563"/>
      <c r="F39" s="563"/>
      <c r="G39" s="563"/>
      <c r="H39" s="563"/>
      <c r="I39" s="563"/>
      <c r="J39" s="564"/>
      <c r="K39" s="563"/>
      <c r="L39" s="563"/>
      <c r="M39" s="563"/>
      <c r="N39" s="563"/>
      <c r="O39" s="563"/>
      <c r="P39" s="563"/>
      <c r="Q39" s="563"/>
      <c r="R39" s="563"/>
      <c r="S39" s="563"/>
      <c r="T39" s="563"/>
    </row>
    <row r="40" spans="1:20">
      <c r="A40" s="563"/>
      <c r="B40" s="563"/>
      <c r="C40" s="563"/>
      <c r="D40" s="563"/>
      <c r="E40" s="563"/>
      <c r="F40" s="563"/>
      <c r="G40" s="563"/>
      <c r="H40" s="563"/>
      <c r="I40" s="563"/>
      <c r="J40" s="564"/>
      <c r="K40" s="563"/>
      <c r="L40" s="563"/>
      <c r="M40" s="563"/>
      <c r="N40" s="563"/>
      <c r="O40" s="563"/>
      <c r="P40" s="563"/>
      <c r="Q40" s="563"/>
      <c r="R40" s="563"/>
      <c r="S40" s="563"/>
      <c r="T40" s="563"/>
    </row>
  </sheetData>
  <mergeCells count="83">
    <mergeCell ref="I17:I19"/>
    <mergeCell ref="I20:I21"/>
    <mergeCell ref="I23:I24"/>
    <mergeCell ref="H17:H19"/>
    <mergeCell ref="H20:H21"/>
    <mergeCell ref="D23:D24"/>
    <mergeCell ref="G17:G19"/>
    <mergeCell ref="G23:G24"/>
    <mergeCell ref="H23:H24"/>
    <mergeCell ref="B17:B19"/>
    <mergeCell ref="C17:C19"/>
    <mergeCell ref="G20:G21"/>
    <mergeCell ref="M17:M19"/>
    <mergeCell ref="A27:T27"/>
    <mergeCell ref="B20:B22"/>
    <mergeCell ref="C20:C22"/>
    <mergeCell ref="S23:S24"/>
    <mergeCell ref="T23:T24"/>
    <mergeCell ref="T20:T21"/>
    <mergeCell ref="R20:R21"/>
    <mergeCell ref="S20:S21"/>
    <mergeCell ref="A23:A24"/>
    <mergeCell ref="B23:B24"/>
    <mergeCell ref="C23:C24"/>
    <mergeCell ref="R23:R24"/>
    <mergeCell ref="Q23:Q24"/>
    <mergeCell ref="Q20:Q21"/>
    <mergeCell ref="A20:A21"/>
    <mergeCell ref="T17:T19"/>
    <mergeCell ref="R17:R19"/>
    <mergeCell ref="S17:S19"/>
    <mergeCell ref="N17:N19"/>
    <mergeCell ref="O17:O19"/>
    <mergeCell ref="P17:P19"/>
    <mergeCell ref="Q17:Q19"/>
    <mergeCell ref="T14:T15"/>
    <mergeCell ref="A14:A15"/>
    <mergeCell ref="F14:I14"/>
    <mergeCell ref="A2:E4"/>
    <mergeCell ref="K14:K15"/>
    <mergeCell ref="L14:L15"/>
    <mergeCell ref="M14:M15"/>
    <mergeCell ref="N14:P14"/>
    <mergeCell ref="Q14:Q15"/>
    <mergeCell ref="R14:R15"/>
    <mergeCell ref="F8:M8"/>
    <mergeCell ref="F9:M9"/>
    <mergeCell ref="A11:T11"/>
    <mergeCell ref="A13:L13"/>
    <mergeCell ref="M13:T13"/>
    <mergeCell ref="A6:E6"/>
    <mergeCell ref="P20:P21"/>
    <mergeCell ref="O20:O21"/>
    <mergeCell ref="N20:N21"/>
    <mergeCell ref="M23:M24"/>
    <mergeCell ref="F2:M2"/>
    <mergeCell ref="J23:J24"/>
    <mergeCell ref="L20:L21"/>
    <mergeCell ref="M20:M21"/>
    <mergeCell ref="K23:K24"/>
    <mergeCell ref="L23:L24"/>
    <mergeCell ref="N2:T2"/>
    <mergeCell ref="F3:M4"/>
    <mergeCell ref="N3:T3"/>
    <mergeCell ref="N4:T4"/>
    <mergeCell ref="J14:J15"/>
    <mergeCell ref="F6:M6"/>
    <mergeCell ref="A7:E7"/>
    <mergeCell ref="A8:E8"/>
    <mergeCell ref="K20:K21"/>
    <mergeCell ref="F20:F21"/>
    <mergeCell ref="A9:E9"/>
    <mergeCell ref="D17:D19"/>
    <mergeCell ref="D20:D21"/>
    <mergeCell ref="J17:J19"/>
    <mergeCell ref="J20:J21"/>
    <mergeCell ref="D14:D15"/>
    <mergeCell ref="E14:E15"/>
    <mergeCell ref="A17:A19"/>
    <mergeCell ref="F17:F19"/>
    <mergeCell ref="K17:K19"/>
    <mergeCell ref="F7:M7"/>
    <mergeCell ref="L17:L19"/>
  </mergeCells>
  <conditionalFormatting sqref="P17 P20 P23">
    <cfRule type="containsText" dxfId="5" priority="5" stopIfTrue="1" operator="containsText" text="P">
      <formula>NOT(ISERROR(SEARCH("P",P17)))</formula>
    </cfRule>
    <cfRule type="containsText" dxfId="4" priority="6" stopIfTrue="1" operator="containsText" text="R">
      <formula>NOT(ISERROR(SEARCH("R",P17)))</formula>
    </cfRule>
    <cfRule type="containsText" dxfId="3" priority="7" operator="containsText" text="T">
      <formula>NOT(ISERROR(SEARCH("T",P17)))</formula>
    </cfRule>
  </conditionalFormatting>
  <conditionalFormatting sqref="P17 P20 P23">
    <cfRule type="iconSet" priority="137">
      <iconSet iconSet="3Symbols2">
        <cfvo type="percent" val="0"/>
        <cfvo type="percent" val="0.74"/>
        <cfvo type="percent" val="0.85"/>
      </iconSet>
    </cfRule>
  </conditionalFormatting>
  <conditionalFormatting sqref="P22">
    <cfRule type="containsText" dxfId="2" priority="1" stopIfTrue="1" operator="containsText" text="P">
      <formula>NOT(ISERROR(SEARCH("P",P22)))</formula>
    </cfRule>
    <cfRule type="containsText" dxfId="1" priority="2" stopIfTrue="1" operator="containsText" text="R">
      <formula>NOT(ISERROR(SEARCH("R",P22)))</formula>
    </cfRule>
  </conditionalFormatting>
  <conditionalFormatting sqref="P22">
    <cfRule type="iconSet" priority="4">
      <iconSet iconSet="3Symbols2">
        <cfvo type="percent" val="0"/>
        <cfvo type="percent" val="0.74"/>
        <cfvo type="percent" val="0.85"/>
      </iconSet>
    </cfRule>
  </conditionalFormatting>
  <conditionalFormatting sqref="P24">
    <cfRule type="containsText" dxfId="0" priority="3" stopIfTrue="1" operator="containsText" text="T">
      <formula>NOT(ISERROR(SEARCH("T",P24)))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PLANTILLA RESUMEN</vt:lpstr>
      <vt:lpstr>PyD</vt:lpstr>
      <vt:lpstr>RRHH</vt:lpstr>
      <vt:lpstr>JURID</vt:lpstr>
      <vt:lpstr>COMUNICACIONES</vt:lpstr>
      <vt:lpstr>TIC</vt:lpstr>
      <vt:lpstr>ADMVO</vt:lpstr>
      <vt:lpstr>CONTABILIDAD</vt:lpstr>
      <vt:lpstr>PRESUPUESTO</vt:lpstr>
      <vt:lpstr>ENCADENAMIENTO P</vt:lpstr>
      <vt:lpstr>PROMOCION</vt:lpstr>
      <vt:lpstr>SERVICIOS AL USUARIO</vt:lpstr>
      <vt:lpstr>ESTADISTICAS</vt:lpstr>
      <vt:lpstr>ANALISIS EYC</vt:lpstr>
      <vt:lpstr>ZFP</vt:lpstr>
      <vt:lpstr>Hoja1</vt:lpstr>
      <vt:lpstr>ZFE</vt:lpstr>
      <vt:lpstr>RTPYC</vt:lpstr>
    </vt:vector>
  </TitlesOfParts>
  <Company>Universidad de Caldas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Nelson Estevez</cp:lastModifiedBy>
  <cp:lastPrinted>2021-05-07T19:27:15Z</cp:lastPrinted>
  <dcterms:created xsi:type="dcterms:W3CDTF">2011-02-28T16:26:44Z</dcterms:created>
  <dcterms:modified xsi:type="dcterms:W3CDTF">2022-03-14T19:14:55Z</dcterms:modified>
</cp:coreProperties>
</file>