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nzfenx400\COMUN\DIV. DE PLANIFICACION Y DESARROLLO\INFORMES POA 2021\"/>
    </mc:Choice>
  </mc:AlternateContent>
  <xr:revisionPtr revIDLastSave="0" documentId="13_ncr:1_{14F37FCC-3FC5-4572-8454-6A42AFD739E6}" xr6:coauthVersionLast="47" xr6:coauthVersionMax="47" xr10:uidLastSave="{00000000-0000-0000-0000-000000000000}"/>
  <bookViews>
    <workbookView xWindow="-120" yWindow="-120" windowWidth="29040" windowHeight="15840" xr2:uid="{00000000-000D-0000-FFFF-FFFF00000000}"/>
  </bookViews>
  <sheets>
    <sheet name="PLANTILLA RESUMEN" sheetId="17" r:id="rId1"/>
    <sheet name="PyD" sheetId="3" r:id="rId2"/>
    <sheet name="RRHH" sheetId="4" r:id="rId3"/>
    <sheet name="JURID" sheetId="5" r:id="rId4"/>
    <sheet name="COMUNICACIONES" sheetId="7" r:id="rId5"/>
    <sheet name="TIC" sheetId="8" r:id="rId6"/>
    <sheet name="ADMVO" sheetId="9" r:id="rId7"/>
    <sheet name="CONTABILIDAD" sheetId="11" r:id="rId8"/>
    <sheet name="PRESUPUESTO" sheetId="10" r:id="rId9"/>
    <sheet name="ENCADENAMIENTO P" sheetId="18" r:id="rId10"/>
    <sheet name="PROMOCION" sheetId="12" r:id="rId11"/>
    <sheet name="SERVICIOS AL USUARIO" sheetId="13" r:id="rId12"/>
    <sheet name="ESTADISTICAS" sheetId="14" r:id="rId13"/>
    <sheet name="ANALISIS EYC" sheetId="20" r:id="rId14"/>
    <sheet name="ZFP" sheetId="15" r:id="rId15"/>
    <sheet name="ZFE" sheetId="19" r:id="rId16"/>
    <sheet name="RTPYC" sheetId="21"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7" l="1"/>
  <c r="P21" i="10"/>
  <c r="P20" i="10" s="1"/>
  <c r="N24" i="19" l="1"/>
  <c r="N23" i="19"/>
  <c r="N25" i="19"/>
  <c r="N21" i="19"/>
  <c r="N20" i="19"/>
  <c r="N22" i="21"/>
  <c r="O22" i="21"/>
  <c r="O20" i="21"/>
  <c r="O17" i="21"/>
  <c r="N17" i="13" l="1"/>
  <c r="P38" i="14"/>
  <c r="P28" i="14"/>
  <c r="P32" i="14"/>
  <c r="P36" i="14"/>
  <c r="O24" i="21"/>
  <c r="N23" i="21" l="1"/>
  <c r="P31" i="12" l="1"/>
  <c r="P29" i="12"/>
  <c r="N17" i="12"/>
  <c r="N28" i="12"/>
  <c r="N27" i="12"/>
  <c r="O17" i="18"/>
  <c r="N17" i="18"/>
  <c r="N18" i="18"/>
  <c r="N22" i="18"/>
  <c r="N20" i="18"/>
  <c r="N19" i="18"/>
  <c r="P19" i="18"/>
  <c r="P20" i="18"/>
  <c r="P21" i="18"/>
  <c r="P22" i="18"/>
  <c r="P30" i="10"/>
  <c r="P29" i="10"/>
  <c r="P28" i="10"/>
  <c r="P27" i="10"/>
  <c r="P25" i="10"/>
  <c r="P23" i="10"/>
  <c r="P22" i="10"/>
  <c r="O17" i="11" l="1"/>
  <c r="P19" i="7" l="1"/>
  <c r="P20" i="7"/>
  <c r="N20" i="7"/>
  <c r="F13" i="17"/>
  <c r="F9" i="17"/>
  <c r="Q31" i="4"/>
  <c r="P34" i="4"/>
  <c r="N33" i="4"/>
  <c r="O33" i="4"/>
  <c r="P33" i="4" s="1"/>
  <c r="P22" i="3"/>
  <c r="P20" i="3"/>
  <c r="Q20" i="3"/>
  <c r="P19" i="3"/>
  <c r="Q35" i="3"/>
  <c r="O40" i="15" l="1"/>
  <c r="P40" i="15" s="1"/>
  <c r="O39" i="15"/>
  <c r="P39" i="15" s="1"/>
  <c r="N39" i="15"/>
  <c r="O38" i="15"/>
  <c r="P38" i="15" s="1"/>
  <c r="N38" i="15"/>
  <c r="P38" i="3"/>
  <c r="Q38" i="3" s="1"/>
  <c r="P37" i="3"/>
  <c r="Q37" i="3" s="1"/>
  <c r="O37" i="3"/>
  <c r="P36" i="3"/>
  <c r="Q36" i="3" s="1"/>
  <c r="O36" i="3"/>
  <c r="O27" i="13"/>
  <c r="P27" i="13" s="1"/>
  <c r="O26" i="13"/>
  <c r="P26" i="13" s="1"/>
  <c r="N26" i="13"/>
  <c r="O25" i="13"/>
  <c r="P25" i="13" s="1"/>
  <c r="N25" i="13"/>
  <c r="P17" i="18"/>
  <c r="P18" i="18"/>
  <c r="N23" i="18"/>
  <c r="O23" i="18"/>
  <c r="P23" i="18" s="1"/>
  <c r="N24" i="18"/>
  <c r="O24" i="18"/>
  <c r="P24" i="18"/>
  <c r="P35" i="8"/>
  <c r="P34" i="8"/>
  <c r="O33" i="8"/>
  <c r="P33" i="8" s="1"/>
  <c r="N33" i="8"/>
  <c r="O32" i="8"/>
  <c r="P32" i="8" s="1"/>
  <c r="N32" i="8"/>
  <c r="O26" i="18"/>
  <c r="P26" i="18" s="1"/>
  <c r="O27" i="18"/>
  <c r="P27" i="18" s="1"/>
  <c r="O25" i="18"/>
  <c r="P25" i="18" s="1"/>
  <c r="N26" i="18"/>
  <c r="N25" i="18"/>
  <c r="P30" i="12" l="1"/>
  <c r="Q17" i="21" l="1"/>
  <c r="P19" i="21"/>
  <c r="P18" i="21"/>
  <c r="O17" i="5" l="1"/>
  <c r="P17" i="5" s="1"/>
  <c r="O23" i="21" l="1"/>
  <c r="P17" i="21"/>
  <c r="O24" i="14" l="1"/>
  <c r="P24" i="14" s="1"/>
  <c r="N24" i="14"/>
  <c r="Q24" i="12"/>
  <c r="Q18" i="12" l="1"/>
  <c r="N52" i="9" l="1"/>
  <c r="O17" i="9"/>
  <c r="P17" i="9" s="1"/>
  <c r="Q34" i="3"/>
  <c r="O34" i="3"/>
  <c r="Q33" i="3"/>
  <c r="N24" i="4"/>
  <c r="P24" i="4"/>
  <c r="O28" i="4"/>
  <c r="P28" i="4" s="1"/>
  <c r="N28" i="4"/>
  <c r="O27" i="4"/>
  <c r="P27" i="4" s="1"/>
  <c r="N27" i="4"/>
  <c r="O26" i="4"/>
  <c r="P26" i="4" s="1"/>
  <c r="N26" i="4"/>
  <c r="P27" i="7" l="1"/>
  <c r="O28" i="7"/>
  <c r="P28" i="7" s="1"/>
  <c r="O29" i="7"/>
  <c r="P29" i="7" s="1"/>
  <c r="F23" i="7"/>
  <c r="P22" i="7" s="1"/>
  <c r="F18" i="7"/>
  <c r="N24" i="7"/>
  <c r="N26" i="7"/>
  <c r="N19" i="7"/>
  <c r="N21" i="7"/>
  <c r="O26" i="7"/>
  <c r="P26" i="7" s="1"/>
  <c r="P25" i="7"/>
  <c r="O24" i="7"/>
  <c r="P24" i="7" s="1"/>
  <c r="P23" i="7"/>
  <c r="O21" i="7"/>
  <c r="P21" i="7" s="1"/>
  <c r="N17" i="5"/>
  <c r="N19" i="5"/>
  <c r="N20" i="5"/>
  <c r="N21" i="5"/>
  <c r="N22" i="5"/>
  <c r="N23" i="5"/>
  <c r="N24" i="5"/>
  <c r="N25" i="5"/>
  <c r="N26" i="5"/>
  <c r="O18" i="7" l="1"/>
  <c r="P18" i="7" s="1"/>
  <c r="O24" i="5"/>
  <c r="P24" i="5" s="1"/>
  <c r="O26" i="5"/>
  <c r="P26" i="5" s="1"/>
  <c r="O25" i="5"/>
  <c r="P25" i="5" s="1"/>
  <c r="O23" i="5"/>
  <c r="P23" i="5" s="1"/>
  <c r="O22" i="5"/>
  <c r="P22" i="5" s="1"/>
  <c r="O21" i="5"/>
  <c r="P21" i="5" s="1"/>
  <c r="O20" i="5"/>
  <c r="P20" i="5" s="1"/>
  <c r="O19" i="5"/>
  <c r="P19" i="5" s="1"/>
  <c r="K25" i="15" l="1"/>
  <c r="N36" i="15" l="1"/>
  <c r="O36" i="15"/>
  <c r="P36" i="15" s="1"/>
  <c r="L25" i="15"/>
  <c r="Q25" i="15" s="1"/>
  <c r="Q19" i="19"/>
  <c r="N19" i="19"/>
  <c r="P21" i="20" l="1"/>
  <c r="N21" i="20"/>
  <c r="O39" i="20"/>
  <c r="P39" i="20" s="1"/>
  <c r="N39" i="20"/>
  <c r="O42" i="20"/>
  <c r="P42" i="20" s="1"/>
  <c r="N42" i="20"/>
  <c r="P17" i="20"/>
  <c r="P37" i="20"/>
  <c r="N37" i="20"/>
  <c r="O35" i="20"/>
  <c r="P35" i="20" s="1"/>
  <c r="N35" i="20"/>
  <c r="O32" i="20"/>
  <c r="P32" i="20" s="1"/>
  <c r="N32" i="20"/>
  <c r="O28" i="20"/>
  <c r="P28" i="20" s="1"/>
  <c r="N28" i="20"/>
  <c r="O24" i="20"/>
  <c r="P24" i="20" s="1"/>
  <c r="N24" i="20"/>
  <c r="O28" i="19" l="1"/>
  <c r="P28" i="19" s="1"/>
  <c r="N28" i="19"/>
  <c r="O27" i="19"/>
  <c r="P27" i="19" s="1"/>
  <c r="N27" i="19"/>
  <c r="O26" i="19"/>
  <c r="P26" i="19" s="1"/>
  <c r="N26" i="19"/>
  <c r="O25" i="19"/>
  <c r="P25" i="19" s="1"/>
  <c r="O24" i="19"/>
  <c r="P24" i="19" s="1"/>
  <c r="O23" i="19"/>
  <c r="P23" i="19" s="1"/>
  <c r="O22" i="19"/>
  <c r="P22" i="19" s="1"/>
  <c r="O21" i="19"/>
  <c r="P21" i="19" s="1"/>
  <c r="O20" i="19"/>
  <c r="P20" i="19" s="1"/>
  <c r="O19" i="19"/>
  <c r="P19" i="19" s="1"/>
  <c r="O17" i="19"/>
  <c r="P17" i="19" s="1"/>
  <c r="N17" i="19"/>
  <c r="O37" i="15"/>
  <c r="P37" i="15" s="1"/>
  <c r="N37" i="15"/>
  <c r="O35" i="15"/>
  <c r="P35" i="15" s="1"/>
  <c r="N35" i="15"/>
  <c r="O34" i="15"/>
  <c r="P34" i="15" s="1"/>
  <c r="N34" i="15"/>
  <c r="O33" i="15"/>
  <c r="P33" i="15" s="1"/>
  <c r="N33" i="15"/>
  <c r="O32" i="15"/>
  <c r="P32" i="15" s="1"/>
  <c r="N32" i="15"/>
  <c r="O31" i="15"/>
  <c r="P31" i="15" s="1"/>
  <c r="N31" i="15"/>
  <c r="O30" i="15"/>
  <c r="P30" i="15" s="1"/>
  <c r="N30" i="15"/>
  <c r="O29" i="15"/>
  <c r="P29" i="15" s="1"/>
  <c r="N29" i="15"/>
  <c r="O28" i="15"/>
  <c r="P28" i="15" s="1"/>
  <c r="N28" i="15"/>
  <c r="O27" i="15"/>
  <c r="P27" i="15" s="1"/>
  <c r="N27" i="15"/>
  <c r="O26" i="15"/>
  <c r="P26" i="15" s="1"/>
  <c r="N26" i="15"/>
  <c r="O25" i="15"/>
  <c r="P25" i="15" s="1"/>
  <c r="N25" i="15"/>
  <c r="O24" i="15"/>
  <c r="P24" i="15" s="1"/>
  <c r="N24" i="15"/>
  <c r="O23" i="15"/>
  <c r="P23" i="15" s="1"/>
  <c r="N23" i="15"/>
  <c r="O22" i="15"/>
  <c r="P22" i="15" s="1"/>
  <c r="N22" i="15"/>
  <c r="O21" i="15"/>
  <c r="P21" i="15" s="1"/>
  <c r="N21" i="15"/>
  <c r="O20" i="15"/>
  <c r="P20" i="15" s="1"/>
  <c r="N20" i="15"/>
  <c r="O19" i="15"/>
  <c r="P19" i="15" s="1"/>
  <c r="N19" i="15"/>
  <c r="O18" i="15"/>
  <c r="P18" i="15" s="1"/>
  <c r="N18" i="15"/>
  <c r="O17" i="15"/>
  <c r="P17" i="15" s="1"/>
  <c r="N17" i="15"/>
  <c r="P28" i="8" l="1"/>
  <c r="Q24" i="8"/>
  <c r="O24" i="8"/>
  <c r="P24" i="8" s="1"/>
  <c r="N24" i="8"/>
  <c r="O20" i="8"/>
  <c r="P20" i="8" s="1"/>
  <c r="N20" i="8"/>
  <c r="O17" i="8"/>
  <c r="P17" i="8" s="1"/>
  <c r="P33" i="12" l="1"/>
  <c r="N30" i="12"/>
  <c r="N29" i="12"/>
  <c r="P28" i="12"/>
  <c r="P27" i="12"/>
  <c r="O26" i="12"/>
  <c r="P26" i="12" s="1"/>
  <c r="N26" i="12"/>
  <c r="O25" i="12"/>
  <c r="P25" i="12" s="1"/>
  <c r="N25" i="12"/>
  <c r="O24" i="12"/>
  <c r="P24" i="12" s="1"/>
  <c r="N24" i="12"/>
  <c r="P23" i="12"/>
  <c r="N23" i="12"/>
  <c r="O22" i="12"/>
  <c r="P22" i="12" s="1"/>
  <c r="N22" i="12"/>
  <c r="O21" i="12"/>
  <c r="P21" i="12" s="1"/>
  <c r="N21" i="12"/>
  <c r="O20" i="12"/>
  <c r="P20" i="12" s="1"/>
  <c r="N20" i="12"/>
  <c r="P19" i="12"/>
  <c r="N19" i="12"/>
  <c r="P18" i="12"/>
  <c r="N18" i="12"/>
  <c r="P17" i="12"/>
  <c r="P32" i="12" l="1"/>
  <c r="P31" i="10" l="1"/>
  <c r="N31" i="10"/>
  <c r="N30" i="10"/>
  <c r="N29" i="10"/>
  <c r="N28" i="10"/>
  <c r="N27" i="10"/>
  <c r="O26" i="10"/>
  <c r="P26" i="10" s="1"/>
  <c r="N26" i="10"/>
  <c r="N25" i="10"/>
  <c r="O24" i="10"/>
  <c r="P24" i="10" s="1"/>
  <c r="N24" i="10"/>
  <c r="N23" i="10"/>
  <c r="N22" i="10"/>
  <c r="N21" i="10"/>
  <c r="O44" i="11" l="1"/>
  <c r="N44" i="11"/>
  <c r="O43" i="11"/>
  <c r="P43" i="11" s="1"/>
  <c r="N43" i="11"/>
  <c r="O40" i="11"/>
  <c r="P40" i="11" s="1"/>
  <c r="N40" i="11"/>
  <c r="P37" i="11"/>
  <c r="N37" i="11"/>
  <c r="O35" i="11"/>
  <c r="P35" i="11" s="1"/>
  <c r="O34" i="11"/>
  <c r="P34" i="11" s="1"/>
  <c r="O33" i="11"/>
  <c r="P33" i="11" s="1"/>
  <c r="P32" i="11"/>
  <c r="O31" i="11"/>
  <c r="P31" i="11" s="1"/>
  <c r="P30" i="11"/>
  <c r="O29" i="11"/>
  <c r="P29" i="11" s="1"/>
  <c r="P28" i="11"/>
  <c r="N28" i="11"/>
  <c r="P27" i="11"/>
  <c r="N27" i="11"/>
  <c r="P26" i="11"/>
  <c r="P25" i="11"/>
  <c r="P24" i="11"/>
  <c r="N24" i="11"/>
  <c r="P23" i="11"/>
  <c r="N23" i="11"/>
  <c r="P22" i="11"/>
  <c r="N22" i="11"/>
  <c r="P21" i="11"/>
  <c r="N21" i="11"/>
  <c r="P20" i="11"/>
  <c r="N20" i="11"/>
  <c r="P19" i="11"/>
  <c r="N19" i="11"/>
  <c r="P18" i="11"/>
  <c r="N18" i="11"/>
  <c r="P17" i="11"/>
  <c r="N17" i="11"/>
  <c r="O57" i="9" l="1"/>
  <c r="P57" i="9" s="1"/>
  <c r="O52" i="9"/>
  <c r="P52" i="9" s="1"/>
  <c r="O49" i="9"/>
  <c r="P49" i="9" s="1"/>
  <c r="O44" i="9"/>
  <c r="P44" i="9" s="1"/>
  <c r="O41" i="9"/>
  <c r="P41" i="9" s="1"/>
  <c r="O37" i="9"/>
  <c r="P37" i="9" s="1"/>
  <c r="O33" i="9"/>
  <c r="P33" i="9" s="1"/>
  <c r="O27" i="9"/>
  <c r="P27" i="9" s="1"/>
  <c r="Q18" i="9"/>
  <c r="O18" i="9"/>
  <c r="P18" i="9" s="1"/>
  <c r="O21" i="14" l="1"/>
  <c r="P21" i="14" s="1"/>
  <c r="N21" i="14"/>
  <c r="O17" i="14"/>
  <c r="P17" i="14" s="1"/>
  <c r="N17" i="14"/>
  <c r="O20" i="13" l="1"/>
  <c r="P20" i="13" s="1"/>
  <c r="N20" i="13"/>
  <c r="O19" i="13"/>
  <c r="P19" i="13" s="1"/>
  <c r="N19" i="13"/>
  <c r="O17" i="13"/>
  <c r="P17" i="13" s="1"/>
  <c r="O24" i="13"/>
  <c r="P24" i="13" s="1"/>
  <c r="N24" i="13"/>
  <c r="O22" i="13"/>
  <c r="P22" i="13" s="1"/>
  <c r="N22" i="13"/>
  <c r="O23" i="4" l="1"/>
  <c r="P23" i="4" s="1"/>
  <c r="N23" i="4"/>
  <c r="P22" i="4"/>
  <c r="P21" i="4"/>
  <c r="P20" i="4"/>
  <c r="P19" i="4"/>
  <c r="N19" i="4"/>
  <c r="P18" i="4"/>
  <c r="N18" i="4"/>
  <c r="P32" i="4"/>
  <c r="N32" i="4"/>
  <c r="O31" i="4"/>
  <c r="P31" i="4" s="1"/>
  <c r="N31" i="4"/>
  <c r="O30" i="4"/>
  <c r="P30" i="4" s="1"/>
  <c r="N30" i="4"/>
  <c r="P29" i="4"/>
  <c r="N29" i="4"/>
  <c r="P25" i="4"/>
  <c r="N25" i="4"/>
  <c r="Q25" i="3" l="1"/>
  <c r="O25" i="3"/>
  <c r="Q32" i="3"/>
  <c r="Q31" i="3"/>
  <c r="Q30" i="3"/>
  <c r="Q29" i="3"/>
  <c r="Q28" i="3"/>
  <c r="O28" i="3"/>
  <c r="Q27" i="3"/>
  <c r="Q26" i="3"/>
  <c r="Q24" i="3"/>
  <c r="O24" i="3"/>
  <c r="Q23" i="3"/>
  <c r="O23" i="3"/>
  <c r="Q22" i="3"/>
  <c r="O22" i="3"/>
  <c r="P21" i="3"/>
  <c r="Q21" i="3" s="1"/>
  <c r="O21" i="3"/>
  <c r="Q19" i="3"/>
  <c r="O19" i="3"/>
  <c r="N18" i="19"/>
  <c r="P1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B36" authorId="0" shapeId="0" xr:uid="{00000000-0006-0000-0100-000001000000}">
      <text>
        <r>
          <rPr>
            <b/>
            <sz val="9"/>
            <color indexed="81"/>
            <rFont val="Tahoma"/>
            <family val="2"/>
          </rPr>
          <t>Corina Martinez:</t>
        </r>
        <r>
          <rPr>
            <sz val="9"/>
            <color indexed="81"/>
            <rFont val="Tahoma"/>
            <family val="2"/>
          </rPr>
          <t xml:space="preserve">
DESVIACION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A32" authorId="0" shapeId="0" xr:uid="{00000000-0006-0000-0500-000001000000}">
      <text>
        <r>
          <rPr>
            <b/>
            <sz val="9"/>
            <color indexed="81"/>
            <rFont val="Tahoma"/>
            <family val="2"/>
          </rPr>
          <t>Corina Martinez:</t>
        </r>
        <r>
          <rPr>
            <sz val="9"/>
            <color indexed="81"/>
            <rFont val="Tahoma"/>
            <family val="2"/>
          </rPr>
          <t xml:space="preserve">
DESVIACION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A25" authorId="0" shapeId="0" xr:uid="{00000000-0006-0000-0900-000001000000}">
      <text>
        <r>
          <rPr>
            <b/>
            <sz val="9"/>
            <color indexed="81"/>
            <rFont val="Tahoma"/>
            <family val="2"/>
          </rPr>
          <t>Corina Martinez:</t>
        </r>
        <r>
          <rPr>
            <sz val="9"/>
            <color indexed="81"/>
            <rFont val="Tahoma"/>
            <family val="2"/>
          </rPr>
          <t xml:space="preserve">
DESVIACION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A25" authorId="0" shapeId="0" xr:uid="{00000000-0006-0000-0B00-000001000000}">
      <text>
        <r>
          <rPr>
            <b/>
            <sz val="9"/>
            <color indexed="81"/>
            <rFont val="Tahoma"/>
            <family val="2"/>
          </rPr>
          <t>Corina Martinez:</t>
        </r>
        <r>
          <rPr>
            <sz val="9"/>
            <color indexed="81"/>
            <rFont val="Tahoma"/>
            <family val="2"/>
          </rPr>
          <t xml:space="preserve">
DESVIACION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A38" authorId="0" shapeId="0" xr:uid="{00000000-0006-0000-0E00-000001000000}">
      <text>
        <r>
          <rPr>
            <b/>
            <sz val="9"/>
            <color indexed="81"/>
            <rFont val="Tahoma"/>
            <family val="2"/>
          </rPr>
          <t>Corina Martinez:</t>
        </r>
        <r>
          <rPr>
            <sz val="9"/>
            <color indexed="81"/>
            <rFont val="Tahoma"/>
            <family val="2"/>
          </rPr>
          <t xml:space="preserve">
DESVIACION</t>
        </r>
      </text>
    </comment>
  </commentList>
</comments>
</file>

<file path=xl/sharedStrings.xml><?xml version="1.0" encoding="utf-8"?>
<sst xmlns="http://schemas.openxmlformats.org/spreadsheetml/2006/main" count="1617" uniqueCount="858">
  <si>
    <t>CORRECCIONES O ACCIONES CORRECTIVAS PROPUESTAS</t>
  </si>
  <si>
    <t>SEGUIMIENTO FINAL (ANUAL)</t>
  </si>
  <si>
    <t>PRESUPUESTO EJECUTADO A LA FECHA DEL SEGUIMIENTO</t>
  </si>
  <si>
    <t xml:space="preserve"> CUMPLIMIENTO DE LA META</t>
  </si>
  <si>
    <t xml:space="preserve">                           PORCENTAJE DE EJECUCIÓN FINAL DEL PRESUPUESTO ASIGNADO</t>
  </si>
  <si>
    <t>SE ANEXA DOCUMENTO/ EVIDENCIA ENTREGABLE</t>
  </si>
  <si>
    <t>FECHA DE SEGUIMIENTO (DIA/MES/AÑO)</t>
  </si>
  <si>
    <t>FECHA DE EVALUACIÓN FINAL (DIA/MES/AÑO)</t>
  </si>
  <si>
    <t>VERSIÓN: 1</t>
  </si>
  <si>
    <t>SEGUIMIENTO POR TRIMESTRE</t>
  </si>
  <si>
    <t>DEPARTAMENTO/DIVISIÓN</t>
  </si>
  <si>
    <t xml:space="preserve">TRIMESTRE </t>
  </si>
  <si>
    <t>I</t>
  </si>
  <si>
    <t>II</t>
  </si>
  <si>
    <t>III</t>
  </si>
  <si>
    <t>IV</t>
  </si>
  <si>
    <t>PARA EL ÁREA CORRESPONDIENTE</t>
  </si>
  <si>
    <t>FORMATO DE SEGUIMIENTO A LOS PLANES OPERATIVOS ANUALES POR DEPARTAMENTO</t>
  </si>
  <si>
    <t>CONSEJO NACIONAL DE ZONAS FRANCAS DE EXPORTACION</t>
  </si>
  <si>
    <t>CÓDIGO: FSPOA-P&amp;D-01</t>
  </si>
  <si>
    <t xml:space="preserve"> ACTIVIDADES EN EL PLAN OPERATIVO ANUAL</t>
  </si>
  <si>
    <t>DESCRIPCIÓN DEL AVANCE DE LAS ACTIVIDADES</t>
  </si>
  <si>
    <t xml:space="preserve">PRESUPUESTO </t>
  </si>
  <si>
    <t xml:space="preserve">META </t>
  </si>
  <si>
    <t>Fecha: 09/12/2019</t>
  </si>
  <si>
    <t>LIMITACIONES:</t>
  </si>
  <si>
    <t>AÑO</t>
  </si>
  <si>
    <t>SUB-PRODUCTO</t>
  </si>
  <si>
    <t>No.</t>
  </si>
  <si>
    <t>%</t>
  </si>
  <si>
    <t>RIESGO</t>
  </si>
  <si>
    <t>DIFERENCIA</t>
  </si>
  <si>
    <t>ALERTA</t>
  </si>
  <si>
    <t>LEYENDA</t>
  </si>
  <si>
    <t>Promoción</t>
  </si>
  <si>
    <t>Difundir material promocional, a nivel nacional e internacional, para la atracción de nuevas inversiones</t>
  </si>
  <si>
    <t xml:space="preserve">Promover la instalación de  nuevas empresas, sobre todo las pertenecientes a los sectores con mayor potencial de crecimiento en el país, como es el caso de Dispositivos Médicos, Componentes Eléctricos y Electrónica, Calzados, Servicios de Apoyo a Negocios (Call Centers &amp; BPO´s) </t>
  </si>
  <si>
    <t>1. Diseñar e imprimir las carpetas y folletos promocionales.</t>
  </si>
  <si>
    <t>2. Coordinar, diseñar e imprimir material promocional a exhibir y entregables en ferias y misiones comerciales en los cuales participe la institución.</t>
  </si>
  <si>
    <t>3. Dar seguimiento a empresas con potencial de instalarse en el país.  Difusión de material promocional a estas empresas contactadas.</t>
  </si>
  <si>
    <t>1. Identificar y coordinar la participación en ferias internacionales relacionadas con sectores con potencial de crecimiento.</t>
  </si>
  <si>
    <t>2. Visitar empresas y coordinar reuniones con empresas de interés, durante la participación en eventos internacionales.</t>
  </si>
  <si>
    <t>3. Brindar seguimiento a las empresas contactadas en las distintas actividades en las cuales participe el Departamento de Promoción.</t>
  </si>
  <si>
    <t>4. Remitir información y procedimiento para la clasificación de nuevas empresas.</t>
  </si>
  <si>
    <t>1. Recibir solicitudes de visitas de inversionistas extranjeros</t>
  </si>
  <si>
    <t>2. Coordinar la agenda de visitas a parques y empresas de zonas francas, a potenciales inversionistas</t>
  </si>
  <si>
    <t>3. Realizar una presentación de los beneficios de la Ley No. 8-90 y ventajas de instalarse en RD</t>
  </si>
  <si>
    <t>4. Dar seguimiento a la solicitud de instalación de la empresa</t>
  </si>
  <si>
    <t xml:space="preserve">5. Dar asistencia en proceso de instalación de la empresa </t>
  </si>
  <si>
    <t>Brindar asistencia técnica a los inversionistas</t>
  </si>
  <si>
    <t xml:space="preserve">Participar en ferias internaciones </t>
  </si>
  <si>
    <t>1. Identificar ferias internacionales de interés para atracción de inversión a RD</t>
  </si>
  <si>
    <t>2. Realizar presupuesto de participación en la feria</t>
  </si>
  <si>
    <t>Impresión de 250 - Ley 8-90 (Inglés).  Impresión de 250 - Ley 8-90 (Español)</t>
  </si>
  <si>
    <t>Impresión de carpetas promocionales (Inglés y español)</t>
  </si>
  <si>
    <t>Remisión de perfiles de oportunidades comerciales y empresas con potencial de invertir en RD a principales 10 embajadas de RD en el exterior.  Seguimiento a empresas con potencial de invertir en RD, de acuerdo a información suministrada por la División de Análisis Económico y Competitividad.</t>
  </si>
  <si>
    <t>Confirmación del CNZFE en Feria Medica 2021, a celebrarse durante el mes de noviembre, en Dusseldorf.</t>
  </si>
  <si>
    <t>Por limitaciones del COVID-19, la institución no ha participado en eventos internacionales durante el primer trimestre del 2021, de manera presencial.</t>
  </si>
  <si>
    <t>A través de contactos recibidos de nuestras misiones comerciales en el exterior, se ha brindado seguimiento y asistencia a empresas en los Estados Unidos, Canadá, China, Reino Unido, México, Turquía, Egipto, Croacia.</t>
  </si>
  <si>
    <t xml:space="preserve">Asistencia a empresas interesadas en instalarse bajo el régimen de zonas francas.  Remisión de formularios de aplicación e instructivo y/o asistencia a empresas en proceso de instalación. </t>
  </si>
  <si>
    <t xml:space="preserve">Durante el primer trimestre del 2021, se coordinaron 5 visitas a empresas y parques de zonas francas, a potenciales inversionistas en el sector. </t>
  </si>
  <si>
    <t>Durante los meses de enero - marzo del 2021, fueron recibidos por el Departamento de Promoción ejecutivos de 5 empresas, las cuales mostraron interés real en instalarse bajo el régimen de zonas francas.</t>
  </si>
  <si>
    <t xml:space="preserve">Se brindó asistencia y seguimiento a 4 empresas en proceso de instalación. </t>
  </si>
  <si>
    <t xml:space="preserve">Confirmación del CNZFE en Feria Medica 2021, a celebrarse durante el mes de noviembre, en Dusseldorf.  De igual forma, en el evento World Food Moscú, a celebrarse durante el mes de septiembre. </t>
  </si>
  <si>
    <t>Presupuestos World Food Moscu 2021 y Medica 2021.</t>
  </si>
  <si>
    <t>Solicitud impresión y compra Ley 8-90</t>
  </si>
  <si>
    <t xml:space="preserve">Falta de recursos </t>
  </si>
  <si>
    <t>Falta de recursos.  La información suministrada sea incorrecta o se encuentre desactualizada</t>
  </si>
  <si>
    <t>Que las ferias identificadas no sean las adecuadas para la atracción de nuevas inversiones.  Cancelación de eventos y ferias por motivos del COVID 19</t>
  </si>
  <si>
    <t>No recibir solicitudes / interés de nuevas inversiones para el sector</t>
  </si>
  <si>
    <t xml:space="preserve">No coordinación o coordinación no adecuada </t>
  </si>
  <si>
    <t>Falta de personal calificado</t>
  </si>
  <si>
    <t>Que no se brinde el seguimiento adecuado a la solicitud</t>
  </si>
  <si>
    <t>Que no se brinde la asistencia adecuada durante el proceso de instalación</t>
  </si>
  <si>
    <t>Informes mensuales enero -marzo Departamento de Promoción</t>
  </si>
  <si>
    <t>Registro Medica 2021</t>
  </si>
  <si>
    <t>Perfiles de Oportunidades 10 países principales</t>
  </si>
  <si>
    <t>Registro Medica 2021.  Presentación de la Cámara de Comercio Dominico Rusa - propuesta de participación dominicana en la feria World Food Moscow.</t>
  </si>
  <si>
    <t>La información presentada no genere interés.  No participación en eventos internacionales por falta de recursos.  Imposibilidad de participar en eventos internacionales por razones de pandemia u otras.</t>
  </si>
  <si>
    <t>Que la información no llegue al personal clave para la toma de decisiones. No participación en eventos internacionales por falta de recursos.  Imposibilidad de participar en eventos internacionales por razones de pandemia u otras.</t>
  </si>
  <si>
    <t>La información sea incorrecta o no lleve al personal clave. No participación en eventos internacionales por falta de recursos.  Imposibilidad de participar en eventos internacionales por razones de pandemia u otras.</t>
  </si>
  <si>
    <t>Que las ferias identificadas no sean las prioritarias para la atracción de nuevas inversiones. No participación en eventos internacionales por falta de recursos.  Imposibilidad de participar en eventos internacionales por razones de pandemia u otras.</t>
  </si>
  <si>
    <t>Presupuesto no autorizado o falta de recursos. No participación en eventos internacionales por falta de recursos.  Imposibilidad de participar en eventos internacionales por razones de pandemia u otras.</t>
  </si>
  <si>
    <t>Planificación y Desarrollo</t>
  </si>
  <si>
    <t>Plan Estratégico Institucional 2021-2024</t>
  </si>
  <si>
    <t>1. Dar seguimiento a la carga en el SISMAP de la nueva estructura organizacional con su resolución de aprobación.</t>
  </si>
  <si>
    <t>Actualización periódica de los subindicadores del SISMAP:
1. Gestión y Calidad de los Servicios
2. Organización del Trabajo</t>
  </si>
  <si>
    <t>2. Presentar al Staff los avances del sistema</t>
  </si>
  <si>
    <t>1. Dar seguimiento al Sistema de Indicadores</t>
  </si>
  <si>
    <t>3. Actualizaciones del Manual de Políticas, Procesos y Procedimientos (MPPP)</t>
  </si>
  <si>
    <t>4. Dar seguimiento a la implementación del Plan de Mejora CAF</t>
  </si>
  <si>
    <t>Dar Seguimiento a las acciones vinculadas con el Plan de Relanzamiento de Zonas Francas, Plan Nacional de Fomento a las Exportaciones (PNFE) 2020-2030</t>
  </si>
  <si>
    <t>Seguimiento trimestral ejecución POA 2021</t>
  </si>
  <si>
    <t>1. Remitir formato para el seguimiento de los POAs institucionales</t>
  </si>
  <si>
    <t>2. Solicitar la evaluación de los POAS a los departamentos</t>
  </si>
  <si>
    <t>1. Solicitar informe de actividades a las áreas involucradas</t>
  </si>
  <si>
    <t>2. Remitir el PEI 2021-2014 revisado y aprobado al MEPyD</t>
  </si>
  <si>
    <t>3. Solicitar la impresión de ejemplares al Depto. Admvo y Financiero</t>
  </si>
  <si>
    <t>4. Socializar con todo el personal</t>
  </si>
  <si>
    <t>1. Completar Matriz de formulación estratégica 2021-2024 con los lineamientos del MEPyD</t>
  </si>
  <si>
    <t>Vincular los productos estratégicos institucionales con los instrumentos de planificación pública</t>
  </si>
  <si>
    <t>Remisión a la Analista del MEPyD para revisión y/o validación</t>
  </si>
  <si>
    <t>Remisión de borrador del PEI y de la matriz de formulación estratégica a las áreas</t>
  </si>
  <si>
    <t>La estructura organizacional está rediseñada, de acuerdo a la detección de las necesidades de las áreas impactadas, estamos a la espera de la resolución validada y firmada por el MAP</t>
  </si>
  <si>
    <t>En espera de resolución de aprobación estructura organizacional</t>
  </si>
  <si>
    <t>3. Remitir Manual de Organización y Funciones actualizado al MAP para carga en el SISMAP</t>
  </si>
  <si>
    <t xml:space="preserve">2. Actualización Manual de Organización y Funciones </t>
  </si>
  <si>
    <t>Presentación de los avances del Sistema de Indicadores en reunión de equipo directivo</t>
  </si>
  <si>
    <t>Solicitud de los reportes de seguimiento a los responsables</t>
  </si>
  <si>
    <t>Inclusión de políticas y procedimientos según requerimiento NOBACI</t>
  </si>
  <si>
    <t>Remisión de correo electrónico para seguimiento de las acciones identificadas en el Plan de Mejora CAF</t>
  </si>
  <si>
    <t>Remisión de correo electrónico solicitando los avances en los planes transversales</t>
  </si>
  <si>
    <t>Remisión de correo electrónico para seguimiento de la ejecución de los POAs</t>
  </si>
  <si>
    <t>Remisión de correo electrónico incluyendo el formato para el seguimiento de la ejecución de los POAs</t>
  </si>
  <si>
    <t xml:space="preserve">Recursos Humanos </t>
  </si>
  <si>
    <t>Cumplir con lo establecido en la Ley No. 41-08 de Función Pública</t>
  </si>
  <si>
    <t>Adecuar la estructura del personal a la realidad funcional</t>
  </si>
  <si>
    <t>Se readecuaron de División a Departamento las áreas de Recursos Humanos y Planificación y Desarrollo. También se modificaron el Departamento deZonas Francas y Parques, el cual cuenta con tres nuevas divisiones: División Autorizaciones a Parques, División de Servicios de Zonas Francas Especiales y División Regulación Textiles, Calzados y Piele. Además al depto de Estadísticas se le agregó la División de Elaboración de Informes Técnicos</t>
  </si>
  <si>
    <t xml:space="preserve">Ajustar el puesto de trabajo, modificando o disminuyendo funciones, cambiando el contenido de la tarea, organización de la misma o reestructuración horaria. </t>
  </si>
  <si>
    <t xml:space="preserve">Garantizar que todos los trabajadores obtengan la información y la formación adecuadas sobre las funciones de sus puestos de trabajos. </t>
  </si>
  <si>
    <t>Realizar diagnóstico de necesidades y prioridades en materia de Recursos Humanos</t>
  </si>
  <si>
    <t>Se realizó el levantamiento de las áreas impactadas y se buscaron soluciones para las mismas</t>
  </si>
  <si>
    <t>Deficiente diseño de la planificación y realización de las actividades a desempeñar en el área de RRHH. Procedimiento incompletos.</t>
  </si>
  <si>
    <t xml:space="preserve">Implementar procedimientos de actuación que garanticen el cumplimiento de la planificación del área. </t>
  </si>
  <si>
    <t>Elaborar Plan de Capacitación</t>
  </si>
  <si>
    <t>Se realizó el levantamiento de las necesidades de capacitación de todas las áreas de la Institución y se realizó un plan de capacitación acorde con las mismas.</t>
  </si>
  <si>
    <t>Postulación de programa de Capacitación favoreciendo a unos trabajadores y a otros no. Solicitud de capacitaciones que no se correspondan con las necesidades de la entidad.</t>
  </si>
  <si>
    <t>Desarrollar e implementar políticas de validez y seguimiento a los procesos internos del programa de Capacitación de forma constante.</t>
  </si>
  <si>
    <t>Solicitar la capacitación al MAP y fijar la fecha en el calendario de la institución</t>
  </si>
  <si>
    <t>Se  realizó todo el proceso en conjunto con el MAP para fines de las capacitaciones y se comenzó la coordinación de fechas.</t>
  </si>
  <si>
    <t xml:space="preserve">Postergar la fecha pautada a la capacitación por parte del MAP a causa de imprevistos climaticos y/o escaso seguimiento con dicha cuestion. </t>
  </si>
  <si>
    <t>Fomentar la colaboración entre trabajadores, mandos intermedios y directivos entre el CNZFE y el MAP.</t>
  </si>
  <si>
    <t>Convocar al personal identificado</t>
  </si>
  <si>
    <t>Todos los cursos tienen ya tienen identificados y convocados el personal de la institución a participar.</t>
  </si>
  <si>
    <t xml:space="preserve">Trato preferencial en el personal a tomar la capacitación. </t>
  </si>
  <si>
    <t xml:space="preserve">Garantizar que todos los trabajadores obtengan las informaciones requeridas para la convocatoria al programa de capacitación. </t>
  </si>
  <si>
    <t>Realizar convocatoria del concurso</t>
  </si>
  <si>
    <t>Cumpliendo con las disposiciones de la Ley No. 41-08 y las del MAP, el CNZFE  realizó el proceso de lugar para la convocatoria a los concursos de oposición</t>
  </si>
  <si>
    <t>No captar la totalidad de la demanda requerida para abrir los concursos por la escasa transmisión por lo medios indicados.</t>
  </si>
  <si>
    <t xml:space="preserve">Desarrollar las herramientas necesarias para levantar la información del mercado y dirigir publicidad a los medios indicados por la poblacion. </t>
  </si>
  <si>
    <t>Completar proceso del concurso</t>
  </si>
  <si>
    <t>Actualmente la Fase II, correspondiente a las Purebas Técnicas, ha finalizado y estamos a la espera del MAP para iniciar con la última fase, que es la de Evaluaciones por Competencias</t>
  </si>
  <si>
    <t xml:space="preserve">Impercepción de la totalidad de los pasos requeridos para completar el proceso de concurso. </t>
  </si>
  <si>
    <t xml:space="preserve">Conocer la rigurosidad de los procesos necesarios para completar el proceso de concurso de forma efectiva. </t>
  </si>
  <si>
    <t>Dar seguimiento a la carga del dossier de documentos del mismo en el SISMAP</t>
  </si>
  <si>
    <t>Diariamente el personal del CNZFE asignado da seguimiento al SISMAP y todos sus dossiers</t>
  </si>
  <si>
    <t>Que los dossiers no sean cargados y nuestra puntuación esté en rojo. Posibilidad de que los analistas no carguen los documentos.</t>
  </si>
  <si>
    <t>Seguimiento continuo en el envío y recibo de evidencias, así como tambien, a los analistas para cumplir con los objetivos de nuestros indicadores.</t>
  </si>
  <si>
    <t>Implementar mejoras en consonancia con la encuesta de clima laboral y clima organizacional, análisis de los procesos, controles y procedimientos técnicos de valoración de absentismo laboral</t>
  </si>
  <si>
    <t>Implementación del Plan de Mejora de Clima Organizacional</t>
  </si>
  <si>
    <t xml:space="preserve">Se han realizado el 50% de las actividades correspondientes a las acciones de mejora provenientes de la Encuesta de Clima Institucional. </t>
  </si>
  <si>
    <t>Que no se implemente el plan correctamente ni en su totalidad</t>
  </si>
  <si>
    <t>Verificacion continua de la planificación y de las acciones a seguir</t>
  </si>
  <si>
    <t>Actualización de los Indicadores dle SISMAP</t>
  </si>
  <si>
    <t>Actualizar el Indicador Organización de la Función de RRHH</t>
  </si>
  <si>
    <t>Se realizó la charla sobre la Ley No. 41-08 de Función Pública a los colaboradores del CNZFE</t>
  </si>
  <si>
    <t>No cumplimiento de la charla de Función Pública</t>
  </si>
  <si>
    <t>Planificación y seguimiento a la charla de Función Pública</t>
  </si>
  <si>
    <t>Actualizar el Indicador  Planificación de RRHH</t>
  </si>
  <si>
    <t>Actualizados con evidencias Plantilla de Planificación de RRHH</t>
  </si>
  <si>
    <t>No remisión de la Planificación de RRHH en el plazo estipulado</t>
  </si>
  <si>
    <t>Planificación y seguimiento constante a la remisión de evidencias dentro del plazo establecido</t>
  </si>
  <si>
    <t>Actualizar el Indicador Organización del Trabajo</t>
  </si>
  <si>
    <t>Se trabajó el proceso de rediseño de la estructura organizacional y estamos a la espera de que sea emitida la Resolución sobre la misma</t>
  </si>
  <si>
    <t>No cumplimiento de las acciones que requieren los subindicadores establecidos</t>
  </si>
  <si>
    <t>Actualizar el Indicador Gestión del Empleo</t>
  </si>
  <si>
    <t>Tenemos 03 concursos de oposición que actualmente ha concluido la fase II y estamos a la espera del MAP para iniciar la Fase III</t>
  </si>
  <si>
    <t>No cumplimiento de las acciones requeridas por los subindicadores establecidos en este indicador</t>
  </si>
  <si>
    <t>Actualizar el Indicador Gestión de las Compensaciones y Beneficios</t>
  </si>
  <si>
    <t>Se designó el representante de la Comisión de personal</t>
  </si>
  <si>
    <t>Actualizar el Indicador Gestión del Rendimiento</t>
  </si>
  <si>
    <t>Actualmente estamos ejecutando el plan de accion de mejoras de la Encuesta de clima organizacional</t>
  </si>
  <si>
    <t>SERVICIOS AL USUARIO</t>
  </si>
  <si>
    <t xml:space="preserve">Tramitacion (In-Out) de Solicitudes y Correspondencias </t>
  </si>
  <si>
    <t>Recepción y Registro fisico y digital.</t>
  </si>
  <si>
    <t xml:space="preserve">Reporte de registro de Solicitudes y Comunicaciones.
</t>
  </si>
  <si>
    <t>1.1.1 Recibir y registrar solicitudes que no cumplen los requisitos establecidos.
1.1.2 Selección incorrecta del tipo de movimiento y de servicio.
1.1.3 Selección incorrecta de remitente de comunicación o solicitud.
1.1.4 Asignar número incorrecto a documento y/o recibo de pago en proceso de digitalización.
1.1.5 Entrega digital y física al departamento incorrecto
1.1.6 Adjuntar archivo escaneado  a solicitud o comunicación incorrecta.</t>
  </si>
  <si>
    <t>Revisión constante del instructivo
Se instruye a los usuarios donde encontrar los modelos de cada tipo de solicitud.
Realizacion de informes
Personal capacitado
Sistema informático
Labores de seguimiento
Crear protocolo de inpección.</t>
  </si>
  <si>
    <t>Registro de salida fisico y digital, y Entrega fisico y/o digital.</t>
  </si>
  <si>
    <t xml:space="preserve">Registro de labor diaria </t>
  </si>
  <si>
    <t xml:space="preserve">1.2.1 Error en asignación de número y fecha de documento.
1.2.2 Asignar o digitar numero solicitud o nombre incorrecto a documento escaneado y adjuntar archivo a solicitud o comunicación incorrecta.
1.2.3 Entrega física o envío digital de oficios a beneficiario incorrecto.
</t>
  </si>
  <si>
    <t>Gestión de solicitudes de información técnica o institucional</t>
  </si>
  <si>
    <t>Asistencia presencial, telefónica o correo</t>
  </si>
  <si>
    <t>El departamento ha gestionado y registrado satisfactoriamente las distirntas solicitudes de informacion y/o asistencia de los usurios.</t>
  </si>
  <si>
    <t>Formulario para levantamiento.
Reporte de Asistencia y/o información</t>
  </si>
  <si>
    <t xml:space="preserve">2.1.1 Que llamadas y correos no sean contestadas o ignoradas.
2.1.2 Que no se dé respuesta a la solicitud.
2.1.3 Técnico no desconozca la información que debe suministrar y  entrega de información equivocada.
</t>
  </si>
  <si>
    <t>Hemos creado un formulario digital para el registro de las asistencias.
Reuniones de reforzamiento con el personal, para elevar el nivel de compromiso.</t>
  </si>
  <si>
    <t>Informe de Implementacion de la Carta Compromiso al Ciudadano</t>
  </si>
  <si>
    <t>3.1. Realizar controles y analisis de cumplimiento de los estandares establecidos.</t>
  </si>
  <si>
    <t>Reporte de cumplimiento</t>
  </si>
  <si>
    <t>3.1.1 Incumplimientos sin soporte o evidencia.
3.1.2 Que no se realicen de manera oportuna o programática.
3.2.1 No informar al usuario de la falta cometida.</t>
  </si>
  <si>
    <t>3.2. Gestionar medidas de subsanación  por incumplimiento.</t>
  </si>
  <si>
    <t>Definir el universo y muestra para aplicación.</t>
  </si>
  <si>
    <t>Informe elaborado</t>
  </si>
  <si>
    <t xml:space="preserve">4.1.1 Que la muestra no sea representativa.
4.2.1 Que se omitan preguntas.
4.2.2 Que no se difunda el formulario de acuerdo al cronograma de trabajo.
4.3.1 Que no se identifique formularios repetidos.
4.3.2 Que se digiten o agrupen informaciones distintas.
4.4.1 Que no se cumpla con la fecha programada.
</t>
  </si>
  <si>
    <t>Mantener la comunicación con el organo rector MAP
Auxilliarnos del departamento de Estadísticas
Presentar programa de implememtación de encuesta.
Reuniones con los grupos de interes interno
Uso de plataforma digital y segura
Procesos responsabilizados</t>
  </si>
  <si>
    <t>Gestionar el Conocimiento y Compromiso individual y colectivo</t>
  </si>
  <si>
    <t>5.1.  Capacitación de reforzamiento sobre procesos del departamento</t>
  </si>
  <si>
    <t>Se efectuó satisfactoriamente la reunión de reforzamiento con la finalidad de motivar el compromiso personal y colectivo del departamento.</t>
  </si>
  <si>
    <t xml:space="preserve">Correo de convocatoria
imagenes de celebración
Minuta o informe (de ser necesario) </t>
  </si>
  <si>
    <t xml:space="preserve">5.1.1 Que no se realice el entrenamiento.
5.1.2 Que no se cuente con el Manual de Políticas, Procesos y Procedimientos actualizado.
5.2.1 Que no asistan los integrantes del departamento a la capacitación por vacaciones.
5.2.2 Que no se cumpla con programa.
</t>
  </si>
  <si>
    <t>Se mantiene una comunicación efectiva con los miembros del departamento
Creación de grupo de comunicacion via mensajería intradepartamental.</t>
  </si>
  <si>
    <t>5.2. Capacitación sobre el impacto de los procesos del departamento en la institución</t>
  </si>
  <si>
    <t xml:space="preserve">DEPARTAMENTO/DIVISIÓN </t>
  </si>
  <si>
    <t>DEPARTAMENTO ESTADISTICAS DE ZONAS FRANCAS</t>
  </si>
  <si>
    <t>Elaborar Informe Estadistico año 2020</t>
  </si>
  <si>
    <t>Elaborado y revisado el Boletin Estadistico 2020 (Cuadros, gráficos, presentacion, comentarios, indices)</t>
  </si>
  <si>
    <t>Que una cantidad significativa no se acopien
Que no se puedan procesar dentro del plazo establecido
Que una cantidad significativa no se puedan validar
Que no se elabore</t>
  </si>
  <si>
    <t>Solicitadas y recibidas bases de Export e Import (DGA)
Elaborados y entregados perfiles requeridos (Argentina y España)</t>
  </si>
  <si>
    <t>Perfiles elaborados</t>
  </si>
  <si>
    <t>Que se solicite con carácter de urgencia y no pueda ser entregado en tiempo hábil</t>
  </si>
  <si>
    <t>Elaboración previa perfiles de principales socios comerciales y paises DR-CAFTA</t>
  </si>
  <si>
    <t>Realizados Censos empleos del Trimer Trimestre (Enero-Marzo
Evaluada, registrada y presentada en formato de tablas los datos
Remitidos los datos</t>
  </si>
  <si>
    <t>Informes elaborados y remitidos</t>
  </si>
  <si>
    <t>Que no se acopie el dato de manera oportuna
Que no se acopie el universo
Que no se valide adecuadamente</t>
  </si>
  <si>
    <t>Seguimiento al proceso con responsables</t>
  </si>
  <si>
    <t>Fecha: 09/12/2020</t>
  </si>
  <si>
    <t>ADMINISTRATIVO Y FINANCIERO</t>
  </si>
  <si>
    <t xml:space="preserve">1. RECEPCION DE SOLICITUDES </t>
  </si>
  <si>
    <t>SE REALIZARON 28 PROCESOS:   18 PROCESOS DEBAJO DEL UMBRAL EQUIVALENTE A LA SUMA DE RD$938,393,69,   8 PROCESOS DE COMPRAS MENORES POR VALOR DE RD$1,190,282,04 Y 2 PROCESOS DE COMPARACIÓN DE PRECIOS POR VALOR DE RD$4,700,000.00</t>
  </si>
  <si>
    <t>PACC</t>
  </si>
  <si>
    <t>QUE NO SE CUMPLAN LOS PROCESOS, TAL Y COMO LO ESTABLECE LA LEY DE COMPRAS Y CONTRATACIONES 340-06 Y SU REGLAMENTO 543-12 Y NORMAS REFERENTES</t>
  </si>
  <si>
    <t>LLEVAR AL COMITÉ DE COMPRAS TODOS LOS PROCESOS PARA LA ADQUISICION DE BIENES Y SERVICIOS  DE NUESTRA INSTITUCION PARA SU REVISION Y EVALUACION</t>
  </si>
  <si>
    <t>2. SELECCIONAR LOS SUPLIDORES AUTORIZADOS POR EL RNPE</t>
  </si>
  <si>
    <t>3. CUMPLIR CONLO ESTABLECIDO EN LOS UMBRALES DE COMPRAS</t>
  </si>
  <si>
    <t>4. REMITIR AL COMITE DE COMPRAS LAS SOLICITUDES</t>
  </si>
  <si>
    <t>5. ELABORAR  LAS ORDENES DE COMPRA AGRUPANDO LAS RELACIONADAS</t>
  </si>
  <si>
    <t>6. COLOCACION DE ORDENES Y REMIISION DE LAS MISMAS A SUMINISTRO</t>
  </si>
  <si>
    <t xml:space="preserve">7. RECIBO DE FACTURA LUEGO DE QUE SUMINISTRO RECIBA ARTICULOS </t>
  </si>
  <si>
    <t>8. REMISION EXPEDIENTE PARA PAGO</t>
  </si>
  <si>
    <t>9. ELABORAR EL PACC DEL AÑO 2022</t>
  </si>
  <si>
    <t xml:space="preserve">1. RECIBIR LAS NOVEDADES DE LOS DIFERENTES DEPARTAMENTOS </t>
  </si>
  <si>
    <t>SE REALIZARON 548 FACTURAS</t>
  </si>
  <si>
    <t>RELACION INGRESOS</t>
  </si>
  <si>
    <t>DISMINUCION DE LOS INGRESOS PROVENIENTES DEL PAGO DE LAS CUOTAS POR SERVICIOS</t>
  </si>
  <si>
    <t>REALIZAR GESTION DE COBROS EFECTIVA MENDIANTE LLAMADAS, CORREOS Y COMUNICACIONES</t>
  </si>
  <si>
    <t>2. REMITIR LAS NOVEDADES A CONTABILIDAD PARA EMISION DE FACTURAS</t>
  </si>
  <si>
    <t>3. CLASIFICAR Y FIRMAS LAS FACTURAS</t>
  </si>
  <si>
    <t>4. REMITR VIA DIGITAL LAS FACTURAS</t>
  </si>
  <si>
    <t>5. SEGUIMIENTO A EMPRESAS PARA EL PAGO</t>
  </si>
  <si>
    <t>6. ELABORAR INFORME MENSUAL DE INGRESO</t>
  </si>
  <si>
    <t>1. AUTORIZAR LOS CONSUMOS DEBIDAMENTE JUSTIFICADOS</t>
  </si>
  <si>
    <t>SE REALIZARN 28 REPOSICIONES</t>
  </si>
  <si>
    <t xml:space="preserve">RELACION CHEQUES </t>
  </si>
  <si>
    <t>QUE SE REALICEN COMPRAS DE ARTICULOS Y PAGOS DE VIATICOS QUE NO ESTEN DEBIDAMENTE SOPORTADOS GENERANDO PAGOS INCORRECTOS Y COMPRAS NO NECESARIAS</t>
  </si>
  <si>
    <t>VALIDACIÓN Y CONFIRMACION DE LAS NECESIDADES REALES</t>
  </si>
  <si>
    <t>2. ELABORAR LAS FACTURAS A SUPLIDORES INFORMALES</t>
  </si>
  <si>
    <t>3. REPONER LA CAJA CHICA BASADO EN LAS NORMATIVAS DE MANEJO Y USO DE DICHO FONDO</t>
  </si>
  <si>
    <t>4. ELABORAR INFORME MENSUAL DE GASTOS</t>
  </si>
  <si>
    <t>1. IMPLEMENTAR LAS NORMATIVAS DE NOBACI</t>
  </si>
  <si>
    <t>SE OBSERVARON LAS NORMAS DE CONTROL</t>
  </si>
  <si>
    <t>12&amp;</t>
  </si>
  <si>
    <t>NOBACI</t>
  </si>
  <si>
    <t>LA NO OBSERVANCIA DE LAS REGLAS Y NORMAS DISPUESTAS POR LA NOBACI</t>
  </si>
  <si>
    <t>SEGUIMIENTO DIARIO A LA IMPLEMENTACION DE LA NOBACI</t>
  </si>
  <si>
    <t>1. RECIBIR LAS SOLICITUDES DE LOS DIFERENTES DEPARTAMENTOS</t>
  </si>
  <si>
    <t>SE REALIZARON DESPACHOS MENSUALMENTE</t>
  </si>
  <si>
    <t>FORMULARIOS DE AUTORIZACIÓN</t>
  </si>
  <si>
    <t>DESABASTECIMIENTO DE LOS ARTICULOS NECESARIOS QUE IMPIDAN PODER CUMPLIR CON LO REQUERIDO POR LOS DEPARTAMENTOS</t>
  </si>
  <si>
    <t>REVISION DEL INVENTARIO FISICO Y EJECUCION DEL INVENTARIO ANUAL DE MATERIALES VS INVENTARIO DIGITAL</t>
  </si>
  <si>
    <t>2. AUTORIZAR EL DESPACHO DE SUMINISTRO</t>
  </si>
  <si>
    <t>3. FACTURAR EL MATERIAL SOLICITADO POR LOS DEPARTAMENTOS</t>
  </si>
  <si>
    <t>4. ENTREGAR LOS SUMINISTROS</t>
  </si>
  <si>
    <t>1.. ESTABLECER LOS HORARIOS DE TRABAJO PARA OPTIMIZAR EL CONSUMO DE ENERGIA.</t>
  </si>
  <si>
    <t>SE REALIZARON REPORTES RUTAS SEMANALES</t>
  </si>
  <si>
    <t>ELABORACION RUTAS DE VIAJE</t>
  </si>
  <si>
    <t>QUE SE HAGA UN CONSUMO INNECESARIO INCREMENTANTO LOS GASTOS POR SERVICIO</t>
  </si>
  <si>
    <t>SEGUIMIENTO DIARIO PARA DETECTAR AREAS DE MAYOR CONSUMO</t>
  </si>
  <si>
    <t>2. COORDINAR LOS VIAJES Y RUTAS PARA OPTIMIZACION DEL COMBUSTIBLE</t>
  </si>
  <si>
    <t>3. INCREMENTAR USO DE INTERNET PARA REDUCIR LLAMADAS AL EXTERIOR</t>
  </si>
  <si>
    <t>1. FUMIGAR PERIODICAMENTE LAS INSTALACIONES</t>
  </si>
  <si>
    <t>SE REALIZARON MANTENIMIENTOS MENSUALES</t>
  </si>
  <si>
    <t>FORMULARIO CONTROL DE MANTENIMIENTO</t>
  </si>
  <si>
    <t>DAR IMAGEN NO FAVORABLE A NUESTROS COLABORADORES E INVERSIONISTAS</t>
  </si>
  <si>
    <t>ADECUADO SEGUIMIENTO A LAS LABORES REALIZADAS POR EL PERSONAL DE MAYORDOMIA</t>
  </si>
  <si>
    <t>2. LIMPIEZA DIARIA DE LAS ÁREAS</t>
  </si>
  <si>
    <t>3. PINTAR, BRILLAR PISOS Y LIMPIEZA DE ALFOMBRAS</t>
  </si>
  <si>
    <t>4. REALIZAR REPARACIONES MENORES A MOBILIARIO</t>
  </si>
  <si>
    <t>5. DAR MANTENIMIENTO DE LAS FOTOCOPIADORAS</t>
  </si>
  <si>
    <t>1. DAR MANTENIMIENTO AL ASCENSOR</t>
  </si>
  <si>
    <t>MANTENIMIENTOS NO EJECUTADOS CAUSANDO DAÑOS A LOS EQUIPOS</t>
  </si>
  <si>
    <t>REVISION DIARIA DE EQUIPOS PARA COMPROBAR SU CORRECTO FUNCIONAMIENTO</t>
  </si>
  <si>
    <t>2. MANTENIMIENTO DE LA PLANTA ELECTRICA</t>
  </si>
  <si>
    <t>3. DAR MANTENIMIENTO A AIRES ACONDICIONADOS</t>
  </si>
  <si>
    <t>1. RECIBIR LAS SOLICITUDES DE TRANSFERENCIA DE EMPLEADOS A OTRAS AREAS</t>
  </si>
  <si>
    <t>SE REALIZARON REPORTES MENSUALES DE RUTAS DE DISTRIBUCION</t>
  </si>
  <si>
    <t>FORMULARIO CONTROL ENTREGA DOCUMENTOS</t>
  </si>
  <si>
    <t>QUE VISITAS DE INSPECCION O RUTAS CON INVERSIONISTAS NO SE REALICEN, QUE LAS COMUNICACIONES NO LLEGUEN A TIEMPO A SU LUGAR DE DESTINO</t>
  </si>
  <si>
    <t>PREPARACION DE UNA AGENDA SEMANAL SEGÚN REQUERIMIENTOS RECIBIDOS</t>
  </si>
  <si>
    <t>2. RECIBIR Y DISTRIBUIR DOCUMENTOS EN LAS DIFERENTES AREAS DE LA INSTITUCION</t>
  </si>
  <si>
    <t>3. ELABORAR RUTA DIARIA Y REPORTE MENSUAL</t>
  </si>
  <si>
    <t>4. PRIORIZAR LAS RUTAS PARA DISTRIBUCION DE DOCUMENTACION ACORDE CON SU UBICACION GEOGRAFICA</t>
  </si>
  <si>
    <t xml:space="preserve">5. REDUCIR LOS VIAJES SEMANALES, EVALUANDO LAS SOLICITUDES DE LOS DIFERENTES DEPARTAMENTOS PARA OPTIMIZAR LOS RECURSOS DE COMBUSTIBLE Y VIATICOS </t>
  </si>
  <si>
    <t>1. ENTREGAR DIARIAMENTE LOS VEHICULOS AL DEPTO. DE SEGURIDAD</t>
  </si>
  <si>
    <t>SE HACEN LAVADOS SEMANALES</t>
  </si>
  <si>
    <t>FORMULARIO CONTROL MANTENIMIENTO VEHICULOS</t>
  </si>
  <si>
    <t xml:space="preserve">QUE NO SE DISPONGA DE MEDIOS DE TRANSPORTE IDONEOS PARA BRINDAR SERVICIOS A NUESTROS INVERSIONISTAS </t>
  </si>
  <si>
    <t>SEGUIMIENTO A LA ASIGNACION PRESUPUESTARIA QUE NOS PERMITA LA MATERIALIZACIÓN DE LA ADQUISICIÓN</t>
  </si>
  <si>
    <t>2. REPORTAR DE INMEDIATO LAS AVERIAS MECANICAS O ACCIDENTES</t>
  </si>
  <si>
    <t>3. EVALUAR LAS ALTERNATIVAS NECESARIAS DE COTIZACIONES PARA GARANTIZAR CALIDAD Y COSTO</t>
  </si>
  <si>
    <t>4. RENOVAR ANUALMENTE LOS MARBETES DE PLACAS</t>
  </si>
  <si>
    <t>5. RENOVAR ANUALMENTE LOS SEGUROS DE VEHICULOS</t>
  </si>
  <si>
    <t>6. ADQUIRIR VEHICULOS</t>
  </si>
  <si>
    <t>7. VELAR CON EL CUMPLIMIENTO DEL LAVADO DE LOS VEHICULOS</t>
  </si>
  <si>
    <t xml:space="preserve">DEPARTAMENTO/DIVISIÓN:         </t>
  </si>
  <si>
    <t xml:space="preserve"> CONTABILIDAD</t>
  </si>
  <si>
    <t xml:space="preserve">AÑO:  </t>
  </si>
  <si>
    <t xml:space="preserve">FECHA DE SEGUIMIENTO (DIA/MES/AÑO)        </t>
  </si>
  <si>
    <t>Realizar los informes de Estados Financieros Mensuales</t>
  </si>
  <si>
    <t>1. Aplicar en el sistema Dac-Easy, todos los libramientos pagados en el mes.</t>
  </si>
  <si>
    <t xml:space="preserve">Actualmente  la Div. de Contabilidad, prepara la presentacion de los Estados Financieros al 28 de febrero 2021, según las normas establecidas por la Digecog, realizando un informe por mes, un informe semestrar y el cierre fiscal. </t>
  </si>
  <si>
    <t>Presentación Estados Fiancieros Mensuales, Reportes de los Sistemas Dac-Easy, Sigef y Siab, Comunicaciones y formularios TSN, Cheques y Libramientos pagados</t>
  </si>
  <si>
    <t xml:space="preserve">1. Falta de capacitacion del usuario.                         
 2. No entregar en el tiempo establecido           
3.  No actualizacion de las informaciones.   
4. Pasivos registrados que no puedan ser pagados.   </t>
  </si>
  <si>
    <t>1.Capacitacion del personal.                  
2. Optimizacion de los sistemas.</t>
  </si>
  <si>
    <t xml:space="preserve"> 2. Realizar Entradas de Diarios Recurrentes.  (Registro Nóminas, Amortizaciones, Previsiones, Depreciacion Activos, Suministros, Conciliaciones Bancarias, Retenciones y pagos de Impuestos.)</t>
  </si>
  <si>
    <t>Las  Entradas de Diario se realizan en el momento que se realice el registro correspondientes en los diferentes modulos del Sistema de Contabilidad DacEasy, Sigef, Siab y Viceversas.</t>
  </si>
  <si>
    <t>3.  Registrar las Cuentas por Cobrar en el Sistema DacEasy. (Facturacion por Servicios, CxC Empleados, Acuerdo de Servicios.)</t>
  </si>
  <si>
    <t>Las facturaciones en el Sistema se realizan dentro de los primeros 5 dias del mes, y los registros de las cuentas por cobrar empleados, en el momento de la contabilizacion de la nómina al sistema.  De igual forma, los registos de c  x c otros clientes, se realizan al momento del devengado.</t>
  </si>
  <si>
    <t>4.  Realizar Conciliaciones Bancarias Mensuales.</t>
  </si>
  <si>
    <t>Las Conciliaciones Bancarias se realizan dentro de los primeros 10 dias del mes siguiente al cierre, para conformar los Estados Financieros y actualizacion de los libros contables.</t>
  </si>
  <si>
    <t>5.  Realizar Registros de Activos Fijos en el Sistema SIAB.</t>
  </si>
  <si>
    <t>Las compras de activos fijos, se digitan en el sistema SIAB y Dac-Easy, para el mayor control y cumplimiento de las NICSP 17, se genera la depreciacion mensual dentro de los primeros 6 dias del mes.</t>
  </si>
  <si>
    <t>6. Realizar Cuadro Previsiones Regalia y Prestaciones laborales</t>
  </si>
  <si>
    <t>Las provisiones para el pago de prestaciones economicas y regalia pascual y demas beneficios marginales se registran mensualmente en el sistema Dac-Easy, por entradas recurrentes.</t>
  </si>
  <si>
    <t>7. Registrar las Cuentas por Pagar Proveedores en el Sistema DacEasy. Empleados, Acuerdo de Servicios.)</t>
  </si>
  <si>
    <t>Las cuentas por pagar se registran según las normas y manual de politicas contables de la DIGECOG y las NICSP 1 Y 29</t>
  </si>
  <si>
    <t>8. Cuadre de ingresos por oficinas con el punto de ventas y el VUCE.</t>
  </si>
  <si>
    <t>Los ingresos se registran por el metodo de lo devengado para las C x C., y  el percibido cuando se realiza la venta de servicios y se realiza la revision diaria y cuadre mensual.</t>
  </si>
  <si>
    <t>Presentar a la DGII y TSS los diferentes impuestos e informes de los NCF otorgados.</t>
  </si>
  <si>
    <t>1. Realizar Declaraciones Juradas de Impuestos Mensualmente del IR-3, IR-4, IR-606,607,608, IT-1, IR-17</t>
  </si>
  <si>
    <t>Los impuestos retenidos a empleados y proveedores, se registran y se presentan los diez primeros dias laborables del siguiente mes el IR3, IR4, IR17.  Declaracion de ITEBIS y formato de envios de datos: 606, 607 y 608 los primeros 15 dias laborables del mes siguiente y el IT1, los primeros 20 dias laborables del siguiente mes. Tambien el envio de datos de novedades de nominas de empleados, los primeros 3 dias laborables del mes siguientes. De igual manera el IR13 anualmente del 15 - 20 del mes de marzo del año siguiente.</t>
  </si>
  <si>
    <t>Formularios y notificaciones de pagos, reportes de envios de archivos de la DGII</t>
  </si>
  <si>
    <t>1. Falta de capacitacion del usuario.                          
2. Problemas en el sistema            
3. incumplimiento en la fecha de presentacion.</t>
  </si>
  <si>
    <t>1.Capacitacion del personal.                   
2. Optimizacion de los sistemas.                        
3. Entrega a tiempo de las informaciones.</t>
  </si>
  <si>
    <t>2. Aplicar Novedades a la TSS.</t>
  </si>
  <si>
    <t>3. Elaborar la declaración Jurada Anual IR-13, de la Ret. Empleados.</t>
  </si>
  <si>
    <t>Realizar la  programacion y coordinacion de los fondos asignados</t>
  </si>
  <si>
    <t>1. Realizar disponibilidad de cuenta Operativa</t>
  </si>
  <si>
    <t>La disponibilidad de la cuenta operativa se realiza diariamente para la toma de desiciones.</t>
  </si>
  <si>
    <t xml:space="preserve"> Reportes del Sigef. Comunicaciones TN, Formularios</t>
  </si>
  <si>
    <t xml:space="preserve">Incumplimiento en la programacion de fondos en las fechas establecidas, </t>
  </si>
  <si>
    <t>Programar y solicitar los fondos de forma eficiente.</t>
  </si>
  <si>
    <t>2. Completar los formularios para la programación y solicitud de los fondos en tránsito y pagos programados mensual y trimestralmente.</t>
  </si>
  <si>
    <t>Las solicitudes y programacion de los fondos asignados y la programacion de recursos FASE 1, se realiza al final de cada mes.</t>
  </si>
  <si>
    <t>3. Realizar comunicación para el envío de formularios físicos a la Tesorería Nacional.</t>
  </si>
  <si>
    <t>Realizar  el levantamiento, y descargo del inventario de activos fijos y vehículos de la institución a Bienes Nacionales y el inventario de suministros</t>
  </si>
  <si>
    <t>1. Realizar el levantamiento de activos fijos anualmente.</t>
  </si>
  <si>
    <t>Actualmente se realiza la supervision de los activos fijos en las diferentes oficinas de la entidad, según la metodologia para el levantamiento de Bienes del Estado Dominicano, diseñada por la Digecog.</t>
  </si>
  <si>
    <t xml:space="preserve">Reportes del Sistema Siab,  Informes de levantamientos de Activos, </t>
  </si>
  <si>
    <t>1. Falta de actualizacion de las informaciones.   2. Incumplimiento a las normas generales de activos no financieros y la NICSP 17- y 12 Propiedad, Planta y Equipos,  No coordinacion con Bienes nacionales   3. Bienes que no estén codificados correctamente.</t>
  </si>
  <si>
    <t>Mantener la actualizacion de los registros de Altas de activos, realizar el descargo en el tiempo oportuno,</t>
  </si>
  <si>
    <t>2. Actualizar los movimientos de activos fijos en el SIAB.</t>
  </si>
  <si>
    <t>Para el movimiento  o traslado de activos fijos, se  procede al llenado del formulario tipo, para los fines correspondientes según el procedimiento de localizacion y valuacion de los Activos no financieros del Estado.</t>
  </si>
  <si>
    <t>3. Realizar informe de descargos pra Bienes Nacionales.</t>
  </si>
  <si>
    <t>Las  Bajas de Bienes se realizan de acuerdo a las necesidades y cumulos de activos en desusos, y dependiento de la pronta atencion tengan a bien dispensar Bienes Nacionales de acuerdo a nuestra solicitud. De igual manera informamos en el portal de transparencias semestralmente los movimientos de los mismos.</t>
  </si>
  <si>
    <t>4. Realizar los inventarios de suministros al corte semestral y cierre, segun las normas de DIGECOG.</t>
  </si>
  <si>
    <t>El inventario de suministro se realiza semestralmente y se informa trimestralmente para el portal transparencia de la entidad.</t>
  </si>
  <si>
    <t>Reportes del Dac-Easy, informes de inventarios</t>
  </si>
  <si>
    <t>Falta de coordinacion y fechas para el levantamiento de las informaciones</t>
  </si>
  <si>
    <t>Establecer las fechas para la realizacion de los inventarios.</t>
  </si>
  <si>
    <t>Solicitar, controlar y  tramitar libramientos, asignaciones de fondos y otras operaciones,  de pagos.</t>
  </si>
  <si>
    <t>1. Solicitar por fondo y naturaleza de cuentas el certificado de apropiacion presupuestaria</t>
  </si>
  <si>
    <t>El proceso de pago en SIGEF se realiza de acuerdo a las disponibilidades que nos permita Digepres ejecutar, porque aunque tengamos las cuotas para ejecutarlo, tenemos muchas restricciones</t>
  </si>
  <si>
    <t>Reportes del SIGEF, Dac-Easy, Libramientos fisicos pagados, Cheques y otros medios de pago.</t>
  </si>
  <si>
    <t>Falta de recursos para realizacion del pago, Interferencias en los sistemas de contabilidad, falta de equipos tecnologicos optimos</t>
  </si>
  <si>
    <t>1. Solicitar los fondos de manera oportuna,.   2.. Contar con un sistema mas eficiente y actualizado.</t>
  </si>
  <si>
    <t>2. Solicitar por fondo y naturaleza de cuentas el certificado de cuota a comprometer</t>
  </si>
  <si>
    <t>Todo el proceso de pago se registra en la Div. de Contabilidad.</t>
  </si>
  <si>
    <t>3. Registrar facturas en módulo de factura fiscal</t>
  </si>
  <si>
    <t>4. Realizar cuadro por cuentas y susbcuentas de acuerdo a la naturaleza del gasto mensualmente</t>
  </si>
  <si>
    <t>5. Realizar carta solicitando el monto asignado en el mes por gastos corrientes y de capital</t>
  </si>
  <si>
    <t>Revisar, firmar y tramitar las nóminas de pago del personal y solicitar las asignaciones corespondientes.</t>
  </si>
  <si>
    <t>1. Solicitar la apropiación de nómina y aprobarla</t>
  </si>
  <si>
    <t>El proceso  de pago de las nominas, se tramita dentro de los primeros dias del mes.</t>
  </si>
  <si>
    <t>Nominas fisicas, Reportes del  Sigef y Dac-Easy</t>
  </si>
  <si>
    <t>Falta de recursos para el pago.  2. diferencias entre el archivo y el preventivo. Problemas en el sistema financiero.</t>
  </si>
  <si>
    <t>1. Solicitar los fondos de manera oportuna.    2. Contar con un sistema mas eficiente y actualizado.</t>
  </si>
  <si>
    <t xml:space="preserve">2. Validar el archivo TXT </t>
  </si>
  <si>
    <t>3.Cargar nómina y generar libramiento de pago</t>
  </si>
  <si>
    <t>Participar en la elaboracion  anual del  anteproyecto del presupuesto de ingresos y gastos corrientes de la entidad.</t>
  </si>
  <si>
    <t>1. Participar en los ajustes y Distribucion del Presupuesto según el Tope aprobado</t>
  </si>
  <si>
    <t>La Division de  Contabilidad participa en la elaboracion, ajuste, seguimiento y ejecución del presupuesto de la entidad.</t>
  </si>
  <si>
    <t>2. Controlar los gastos correspondientes a las difentes partidas presupuestarias.</t>
  </si>
  <si>
    <t>Presupuesto aprobado en el SIGEF.</t>
  </si>
  <si>
    <t>Incumplimiento en las fechas  calendario de envio a la DIGEPRES.</t>
  </si>
  <si>
    <t>Coordinar las fechas con los departamentos involucrados, para la elaboracion y entrega oportuna.</t>
  </si>
  <si>
    <t>Fecha: 26/03/2021</t>
  </si>
  <si>
    <t xml:space="preserve">DEPARTAMENTO/DIVISIÓN:        </t>
  </si>
  <si>
    <t xml:space="preserve">PRESUPUESTO     </t>
  </si>
  <si>
    <t>FECHA DE SEGUIMIENTO (DIA/MES/AÑO)        26/03/2021</t>
  </si>
  <si>
    <t>PORCENTAJE DE EJECUCIÓN FINAL DEL PRESUPUESTO ASIGNADO</t>
  </si>
  <si>
    <t>1. Suministrar y obtener informaciones de la DIGEPRES.</t>
  </si>
  <si>
    <t>Los lineamientos recibidos de  DIGEPRES, son acatados  en el tiempo establecido.</t>
  </si>
  <si>
    <t>Formularios del SIGEF, en el modulo de Programacion Fisica Financiera del producto.</t>
  </si>
  <si>
    <t>1. Falta de capacitacion del usuario.                                2.  incumplimiento en la fecha de programacion.</t>
  </si>
  <si>
    <t>1.Capacitacion del personal.                      
2. Optimizacion de los sistemas.                       
3. Entrega a tiempo de las informaciones.</t>
  </si>
  <si>
    <t>2. Registrar la Programacion trimestral de las  Metas Fisicas Financieras del presupuesto en el SIGEF.</t>
  </si>
  <si>
    <t>La programacion se registró en los primeros 15 dias del primer mes del trimestre.</t>
  </si>
  <si>
    <t>3. Dar seguimiento a la ejecucion presupuestaria, conjuntamente con la programacion de las metas, para su cumplimiento eficiente y eficaz.</t>
  </si>
  <si>
    <t>El seguimiento a la ejecucion de las metas, se efectuó en el plazo establecido por la DIGEPRES.</t>
  </si>
  <si>
    <t>4. Preparar informe de la evaluacion de la ejecucion trimestralmente, para la DIGEPRES, en coordinacion con el analista asignado de calidad del gasto presupuestario en DIGEPRES.</t>
  </si>
  <si>
    <t>Concluido el trimestre para la realizacion del informe de evaluacion de la ejecucion.</t>
  </si>
  <si>
    <t>A la fecha, no hemos recibido el reporte de Indice de Gestión para el 1er trimestre.</t>
  </si>
  <si>
    <t>6. Digitar la ejecucion fisica trimestral, en la fecha establecida por la DIGEPRES.</t>
  </si>
  <si>
    <t>La ejecucion Financiera se realizó en el plazo establecido por la DIGEPRES</t>
  </si>
  <si>
    <t>Reportes del SIGEF, Comunicaciones, certificaciones.</t>
  </si>
  <si>
    <t>1. Que las partidas ejecutadas, no estén contempladas en el presupuesto.           2. No exista justificacion para el desvio en la ejecucion.</t>
  </si>
  <si>
    <t>Asignar personal para el monitoreo d elas metas programadas.</t>
  </si>
  <si>
    <t>1. Realizar la Regularizacion de los pagos por Fase 1 en Sigef, según  avisos de debitos conciliados.</t>
  </si>
  <si>
    <t>Al momento, tenemos pendiente la  regularizacion de pagos, por cuotas en el fondo que corresponde.</t>
  </si>
  <si>
    <t>2. Registro de Ingresos pendientes en Sigef, por Asignacion mensual del gobierno central.</t>
  </si>
  <si>
    <t>Los Registros de Ingresos por transferencias de asignaciones para gastos corrientes, estan actualizados en el SIGEF.</t>
  </si>
  <si>
    <t>3. Solicitar el aumento  y disminucion de las cuotas trimestrales a Digepres, según la programacion anual del presupuesto.</t>
  </si>
  <si>
    <t>Los aumentos y disminuciones de partidas presupuestarias se han realizado y validados por la DIGEPRES.</t>
  </si>
  <si>
    <t>4. Realizar las modificaciones presupuestarias correspondientes.</t>
  </si>
  <si>
    <t>Las modificaciones presupuestarias se realizaron  a requerimientos de la Div. de Contabilidad  y Compras.</t>
  </si>
  <si>
    <t>5. Realizar la carga de archivos de las diferentes nominas de pagos.</t>
  </si>
  <si>
    <t>Los archivos de las nominas de pagos al personal, fueron cargados debidamente en el tiempo requerido.</t>
  </si>
  <si>
    <t>6. Realizar los ajustes necesarios al presupuesto de acuerdo a las variaciones producidas.</t>
  </si>
  <si>
    <t>El presupuesto fue modificado por adicion de los recursos de años anteriores que solicitamos al Ministerio de Hacienda.</t>
  </si>
  <si>
    <t>ENCADENAMIENTOS PRODUCTIVOS</t>
  </si>
  <si>
    <t>Celebrar ronda de negocios B2B con la participación de empresas de zonas francas y la industria local. Subsector(es) a ser definidos.</t>
  </si>
  <si>
    <t>1. Coordinar reuniones entre las instituciones responsables</t>
  </si>
  <si>
    <t xml:space="preserve">1. Existe desconocimiento de lo que son las Jornadas de  Rondas de Negocios. 
2. Las empresas tanto de zonas francas, como de la industria local, pueden no motivarse a participar en las rondas de negocios, por desconocer los beneficios que pueden traer para sus empresas la participación en las mismas. 
3. Empresas de la industria local no cuenten con las certificaciones o la calidad que las empresas de zonas francas exigen, para sus suplidores. </t>
  </si>
  <si>
    <t>Reuniones, convocatorias, envío de invitaciones, realización de llamadas telefónicas, concertaciones de citas, desplazamiento  a otras localidades, cotizaciones para evento, etc.</t>
  </si>
  <si>
    <t>2. Realizar invitación a las empresas  de zonas francas</t>
  </si>
  <si>
    <t>3. Confirmar la participacion de las empresas de zonas francas invitadas</t>
  </si>
  <si>
    <t>4. Coordinar reuniones entre las empresas que asistirá al B2B</t>
  </si>
  <si>
    <t>5. Realizar jornada de reuniones entres las empresas que asistirán al B2B</t>
  </si>
  <si>
    <t>6. Dar seguimiento a los B2B realizados</t>
  </si>
  <si>
    <t>Herramienta de Categorización de Empresas Mipymes para el Subsector de Dispositivos Médicos de Zonas Francas</t>
  </si>
  <si>
    <t>Asistencia Técnica</t>
  </si>
  <si>
    <t>Remisión de información sobre la herramienta para la inscripción de empresas.</t>
  </si>
  <si>
    <t>1. Desconocimiento de la Herramienta entre las mipymes del mercado nacional. 
2. Las empresas locales no cuenten con las certificaciones de calidad necesarias para suplir.</t>
  </si>
  <si>
    <t>1. Utilizar la base de datos de dicha Herramienta de Categorización, para suministrar información a las empresas del subsector de Dispositivos Médicos que lo requieran. 
2. Recibir información de las empresas de zonas francas y empresas locales.</t>
  </si>
  <si>
    <t>TECNOLOGIA DE LA INFORMACION Y LA COMUNICACION</t>
  </si>
  <si>
    <t>Gestionar el desarrollo e implementación del Sistema Financiero y Administrativo</t>
  </si>
  <si>
    <t xml:space="preserve">1. Determinar la necesidad de las áreas involucradas </t>
  </si>
  <si>
    <t>Proceso de elaboración del TDR y gestión inIcial de compras y contrataciones fue realizado pero fue cancelado por impugnación de uno de los proveedores.</t>
  </si>
  <si>
    <t>No entendimiento de las partes</t>
  </si>
  <si>
    <t>2. Socializar y acordar con el proveedor los terminos de referencia</t>
  </si>
  <si>
    <t>3. Implementación y/o desarrollo de la solución</t>
  </si>
  <si>
    <t>Proveer soporte técnico a todos los usuarios de la institución</t>
  </si>
  <si>
    <t>1. Registrar acorde  a lo establecido los casos requeridos por los usuarios.</t>
  </si>
  <si>
    <t>Estas actividades son recurrentes en la gestión de servicios de TIC y sirven de soporte al logro de los objetivos estratégicos de la institución.</t>
  </si>
  <si>
    <t>Reporte mensual de la gestión de servicios de TI</t>
  </si>
  <si>
    <t>1.1 Registro y catálogación inadecuado.
1.2 Usuarios no utilicen los medios establecidos para el registro.
2.1-Incumplimiento de los tiempos establecidos en solución a casos.
2.2-Cantidad excesiva de casos.
3.1 Registro inadecuado de la solución.
3.2 Cierre con solución incorrecta.</t>
  </si>
  <si>
    <t>Capacitación del personal.</t>
  </si>
  <si>
    <t>2. Dar solución a los casos en los tiempos establecidos.</t>
  </si>
  <si>
    <t>3. Documentar solución.</t>
  </si>
  <si>
    <t>4. Cerrar caso.</t>
  </si>
  <si>
    <t>Renovar los servicios de firewall, antivirus, antispyware y filtrado Web para los equipos de la institución</t>
  </si>
  <si>
    <t>1. Determinar la caducidad del servicio e incluir renovación en presupuesto departamental.</t>
  </si>
  <si>
    <t>Esta actividad involucra tanto a TI como a la unidad de Compras y Contrataciones. Se ejecutó en su totalidad y se adquirió el servicio acorde a lo planificado.</t>
  </si>
  <si>
    <t>Certificación de renovación</t>
  </si>
  <si>
    <t>1-No agendar fecha de caducidad.
2-No incluirlo en presupuesto anual.
3-Solicitud sea rechazada por departamento administrativo.
4-Servicio adquirido no incluya el tiempo solicitado
5-Funcionalidad del servicio difiere de lo contratado.</t>
  </si>
  <si>
    <t>Incluir fecha caducidad en calendario.
Registar en POA y PACC.
Realizar solicitud a depto. Administrativo y Financiero previo a fecha de vencimiento.
Recibir y registrar la recepción.
Revisar funcionamiento del producto o servicio.</t>
  </si>
  <si>
    <t>2.Realizar solicitud departamento administrativo.</t>
  </si>
  <si>
    <t>3. Recepción del servicio por el tiempo acordado.</t>
  </si>
  <si>
    <t>4. Validar la funcionalidad del servicio según lo acordado.</t>
  </si>
  <si>
    <t>Fortalecer el Sistema LIVE PRO BUSINESS (LPB) en sus diversos módulos.</t>
  </si>
  <si>
    <t>1. Recibir requerimiento del usuario y evaluar su factibilidad.</t>
  </si>
  <si>
    <t>Reporte del servicio LPB en mesa de servicio.</t>
  </si>
  <si>
    <t>2. Ejecutar lo acordado con el usuario</t>
  </si>
  <si>
    <t>3. Prueba de la solución implementada</t>
  </si>
  <si>
    <t>4. Entrega de la mejora solicitada</t>
  </si>
  <si>
    <t>Zonas Francas y Parques</t>
  </si>
  <si>
    <t>Brindar asistencia y seguimiento a proyectos de operadoras de parques y empresas de zonas francas nuevas</t>
  </si>
  <si>
    <t xml:space="preserve">1. Realizar inventarios de expedientes  de reciente aprobacion que aún no le han sido emitidas las  Resoluciones  y/o Decretos   </t>
  </si>
  <si>
    <t xml:space="preserve">2. Determinar las condicionantes pendientes por parte de los promotores de los proyectos </t>
  </si>
  <si>
    <t>3. Establecer contacto con los promotores de los proyectos</t>
  </si>
  <si>
    <t>Brindar asistencia para facilitación del inicio de operaciones de nuevos proyectos</t>
  </si>
  <si>
    <t xml:space="preserve">1. Identificar aquellos proyectos aprobados que no han iniciado sus operaciones y que poseen  sus Resoluciones y/o Decretos     </t>
  </si>
  <si>
    <t>2. Establecer contacto con representates de dichos proyecto</t>
  </si>
  <si>
    <t>3.Visitas de control y seguimiento a proyectos nuevos y existentes</t>
  </si>
  <si>
    <t xml:space="preserve">4.Suministrar asistencia con posibles soluciones y procedimientos a seguir </t>
  </si>
  <si>
    <t>Evaluar, analizar y preparar los casos de Reunión del Consejo Directivo</t>
  </si>
  <si>
    <t>1. Revisar y analizar las solicitudes correspondientes a casos de reunión del consejo</t>
  </si>
  <si>
    <t>2.Visitas de control y seguimiento a proyectos nuevos y existentes</t>
  </si>
  <si>
    <t>5. Elaborar Resoluciones y Certificaciones de los casos</t>
  </si>
  <si>
    <t>Evaluar y analizar las diferentes solicitudes administrativas requeridas por las empresas y operadoras de zonas francas</t>
  </si>
  <si>
    <t>1. Revisar y analizar las solicitudes administrativas correspondientes a exoneración de materias primas, maquinarias, equipos y materiales, ventas al mercado local, cartas de no objeción, etc.</t>
  </si>
  <si>
    <t>2. Elaborar las autorizaciones administrativas según corresponda a cada caso</t>
  </si>
  <si>
    <t>Determinar y mantener actualizado el sistema de empresas para la aplicación de los incentivos otorgados por la Ley No. 8-90</t>
  </si>
  <si>
    <t xml:space="preserve">1. Realizar inventarios de resoluciones pendientes de entrega </t>
  </si>
  <si>
    <t xml:space="preserve">2.Determinar vigencia de las  resoluciones </t>
  </si>
  <si>
    <t xml:space="preserve">3. Realizar inventarios de empresas que figuran en el sistema  como no operando y en proceso de instalación   </t>
  </si>
  <si>
    <t>4. Solicitar mediante comunicación a las operadoras de parques de Zonas Francas información de   las empresas en estatus no operando y en proceso de instalación</t>
  </si>
  <si>
    <t>6. Recomendar la cancelación de aquellos permisos que las operadoras confirmen que no tienen relación contractual con las mismas</t>
  </si>
  <si>
    <t>7. Presentar al Consejo Directivo listado de empresas depuradas para su cancelación</t>
  </si>
  <si>
    <t>ANALISIS ECONOMICO Y COMPETITIVIDAD</t>
  </si>
  <si>
    <t xml:space="preserve">Contribuir con la implementación de iniciativas para el fortalecimiento de la Logística y la facilitación del comercio en la República Dominicana 
Apoyar al CLRD en los ejes de trabajo: e-commerce y desarrollo de nuevos negocios
</t>
  </si>
  <si>
    <t xml:space="preserve">Identificar nuevos prospectos de inversión con el apoyo de información inteligencia de mercados (Investment Map, Big Data, etc.) </t>
  </si>
  <si>
    <t>Analizar los principales obstáculos que limitan el crecimiento y desarrollo de las Empresas de Zona Francas, incluyendo aquellos factores que amenazan su permanencia en la República Dominicana</t>
  </si>
  <si>
    <t>A la espera de la publicación del informe estadístico del 2020</t>
  </si>
  <si>
    <t>Incidir y participar activamente en la implementación y consolidación de la política comercial de la República Dominicana, específicamente en aquellos temas de especial relevancia para el sector de zonas francas</t>
  </si>
  <si>
    <t>Realizar el seguimiento, registro y monitoreo de los indicadores económicos, competitivos, y laborales de la República Dominicana, y sus principales países competidores</t>
  </si>
  <si>
    <t>Desarrollar el programa de capacitación para los colaboradores del área en temas de competitividad y comercio exterior</t>
  </si>
  <si>
    <t>Promover la participación de las empresas de zonas francas en el Premio Nacional de Producción Más Limpia</t>
  </si>
  <si>
    <t>Se planteó iniciativas en las reuniones. del equipo técnico  del proyecto de biolectricidad, así como, la posición del Consejo ante diversos temas tratados.</t>
  </si>
  <si>
    <t>Elaborar resúmenes trimestrales incluyendo las proyecciones sobre el comportamiento de las exportaciones y otras variables económicas de zona franca, así como la opinión de los principales líderes sectoriales</t>
  </si>
  <si>
    <t>Programa de intercambio de conocimientos sector de manufactura componentes electrónicos, en colaboración con la República de Corea</t>
  </si>
  <si>
    <t>Participación en seminarios entre las instituciones pertinentes, además, seguimiento y gestión del levantamiento de información pautado entre los asesores y las empresas de zonas francas</t>
  </si>
  <si>
    <t>Uno de los productos de la División no pudo completarse, debido a la no disponibilidad del informe estadístico 2020</t>
  </si>
  <si>
    <t>1. Recibir las solicitudes</t>
  </si>
  <si>
    <t>2. Analizar los casos depositados</t>
  </si>
  <si>
    <t>4.Presentar los casos al Consejo Directivo</t>
  </si>
  <si>
    <t>5. Elaborar las resoluciones que aprueban el permiso de operación</t>
  </si>
  <si>
    <t>1. Verificar las fechas de vencimiento de los permisos</t>
  </si>
  <si>
    <t>2. Informar a la empresa cuando esté próximo a la fecha de vencimiento de su permiso</t>
  </si>
  <si>
    <t>3. Llevar al Consejo Directivo las renovaciones de los permisos de operación</t>
  </si>
  <si>
    <t>2. Elaborar la resolución administrativa</t>
  </si>
  <si>
    <t xml:space="preserve">4. Entregar a la empresa </t>
  </si>
  <si>
    <t>Brindar asistencia técnica a nuevas empresas de zonas francas de servicios y/o permisos de operación para zonas francas especiales</t>
  </si>
  <si>
    <t>Llevar un control de las vigencias de los permisos de instalación de cada empresa</t>
  </si>
  <si>
    <t>Realizar las autorizaciones administrativas que solicita cada empresa, de exoneración de impuestos en la importación de materia prima, maquinaria y equipos</t>
  </si>
  <si>
    <t>3. Delegación de firmas al Enc. ZFP</t>
  </si>
  <si>
    <t>3. Generar informes para ser presentados en la Reunión del Consejo Directivo</t>
  </si>
  <si>
    <t xml:space="preserve">4. Elaborar presentación de los casos a ser conocidos en las sesiones del Consejo Directivo </t>
  </si>
  <si>
    <t>5. Recomendar la cancelación de las empresas que anunciaron retiro y de las empresas que las operadoras confirmen no tener relación contractual con las mismas</t>
  </si>
  <si>
    <t>Jurídico</t>
  </si>
  <si>
    <t>1. Realizar un levantamiento de las legislaciones</t>
  </si>
  <si>
    <t>2. Identificar cuáles impactan al sector zonas francas</t>
  </si>
  <si>
    <t>3. Realizar propuestas a la Dirección Ejecutiva sobre posibles acciones de ayuda a las empresas del sector</t>
  </si>
  <si>
    <t>4. Apoyar a las empresas que asi lo ameriten</t>
  </si>
  <si>
    <t>1. Realizar estudio de los casos sometidos al departamento</t>
  </si>
  <si>
    <t>2. Realizar las recomendaciones que apliquen</t>
  </si>
  <si>
    <t xml:space="preserve">1. Control de quorum </t>
  </si>
  <si>
    <t>2. Elaborar el acta correspondiente</t>
  </si>
  <si>
    <t>3. Elaborar las resoluciones tomadas por el CD</t>
  </si>
  <si>
    <t>Analizar los cambios en las legislaciones del sector.</t>
  </si>
  <si>
    <t xml:space="preserve">Evaluar e identificar documentación incompleta. </t>
  </si>
  <si>
    <t>Dar soporte jurÍdico a la Dirección Ejecutiva en las reuniones del Consejo Directivo.</t>
  </si>
  <si>
    <t>Inasistencia de miembros  del Consejo Directivo</t>
  </si>
  <si>
    <t xml:space="preserve">Posibles inobservancias de normativas jurídicas. </t>
  </si>
  <si>
    <t>Seguimiento continuo a la asistencia de los convocados</t>
  </si>
  <si>
    <t>Estudio y recomendaciones de los temas a tratar en las reuniones.</t>
  </si>
  <si>
    <t>Retraso en las respuestas a los requerimientos de servicios por parte de los usuarios.</t>
  </si>
  <si>
    <t>Analizar los  casos por orden de llegada</t>
  </si>
  <si>
    <t>Realizar llamadas y remitir correo electrónico de recordatorio</t>
  </si>
  <si>
    <t xml:space="preserve">Comunicación permanente con los organos que intervienen en las aprobaciones y modificaciones de textos legales.  </t>
  </si>
  <si>
    <t>No estar actualizados en el ámbito jurídico.</t>
  </si>
  <si>
    <t>Monitorear las actividades del Congreso y las demás instituciones que inciden en el sector ZF.</t>
  </si>
  <si>
    <t xml:space="preserve"> $-   </t>
  </si>
  <si>
    <t>Las mismas se realizan atendiendo las necesidades de las mismas empresas.</t>
  </si>
  <si>
    <t>Elaboración de Informe correspondiente.</t>
  </si>
  <si>
    <t xml:space="preserve">Preparar el informe correspondiente cuando hubieran recomendaciones.  </t>
  </si>
  <si>
    <t>Elaboración del acta correspondiente.</t>
  </si>
  <si>
    <t xml:space="preserve">Elaboración de las resoluciones. </t>
  </si>
  <si>
    <t>Referirlos y acompañarlos a las instituciones que inciden con el sector ZF.</t>
  </si>
  <si>
    <t xml:space="preserve">Estudiar cada documentación depositada. </t>
  </si>
  <si>
    <t>Verificación de la asistencia y pase de lista de los consejeros e invitados especiales.</t>
  </si>
  <si>
    <t xml:space="preserve">Capacitación del equipo de Comunicaciones </t>
  </si>
  <si>
    <t xml:space="preserve">Generación de contenido para canales digitales </t>
  </si>
  <si>
    <t>Posicionamiento de la gestión ejecutiva</t>
  </si>
  <si>
    <t>RESULTADO</t>
  </si>
  <si>
    <t>PRODUCTO</t>
  </si>
  <si>
    <t>Comunicaciones</t>
  </si>
  <si>
    <t xml:space="preserve">Resumen trimestral de las acciones de la entidad y la Dirección Ejecutiva: eventos, noticias, imagenes, estadísticas. Impresión para entidades claves y difusión digital. </t>
  </si>
  <si>
    <t>Creación de campaña #MujerEnZonasFrancas</t>
  </si>
  <si>
    <t>Elaboración del Plan de Gestión en Medios Sociales</t>
  </si>
  <si>
    <t>R3.2. Aumentada las inversiones en zonas francas</t>
  </si>
  <si>
    <t>Gestión en los Medios tradicionales de comunicación</t>
  </si>
  <si>
    <t>Toma de fotografías institucionales en dos partidas</t>
  </si>
  <si>
    <t>Elaboración de resumen trimestral de las acciones ejecutadas</t>
  </si>
  <si>
    <t>R1.2. Delimitado los niveles de jerarquías institucionales y la distribución de las funciones</t>
  </si>
  <si>
    <t>R1.3. Fortalecidas las competencias del talento humano del CNZFE</t>
  </si>
  <si>
    <t>R1.1. Fortalecido el seguimiento de los planes, programas y proyectos institucionales</t>
  </si>
  <si>
    <t>R3.3. Aumentada la resilencia en los parques de zonas francas</t>
  </si>
  <si>
    <t>R1.4. Mitigados los riesgos identificados en los procesos por cada área</t>
  </si>
  <si>
    <t>R3.1. Mejorada la eficiencia en la expedición de permisos de operación de parques y zonas francas</t>
  </si>
  <si>
    <t>Fortalecer las NOBACI</t>
  </si>
  <si>
    <t>Dar seguimiento al flujo de ingresos</t>
  </si>
  <si>
    <t>Controlar los gastos de reposición</t>
  </si>
  <si>
    <t>Fortalecer y controlar el proceso de suministro</t>
  </si>
  <si>
    <t>Fortalecer y Controlar los procesos de compras</t>
  </si>
  <si>
    <t>Controlar y optimizar los servicios de soporte a la infraestructura</t>
  </si>
  <si>
    <t xml:space="preserve">Realizar el mantenimiento de los espacios y mobiliarios </t>
  </si>
  <si>
    <t xml:space="preserve">Realizar el mantenimiento de infraestructura de apoyo </t>
  </si>
  <si>
    <t xml:space="preserve">Eficientizar la distribución de correspondencias y transporte en las labores técnicas </t>
  </si>
  <si>
    <t>Optimizar la flotilla de vehiculo</t>
  </si>
  <si>
    <t>Programación de la Ejecución.</t>
  </si>
  <si>
    <t>Formulación presupuestaria</t>
  </si>
  <si>
    <t>R2.4.Aumentada la creación de nuevos clústers de exportación de bienes y servicios</t>
  </si>
  <si>
    <t>2.4. Creación de clústeres de exportación de bienes y servicios</t>
  </si>
  <si>
    <t>R2.4.Aumentada la creación de nuevos clústers de exportación de bienes y servicios
R3.4.Aumentado los encadenamientos productivos entre las zonas francas y los productores locales</t>
  </si>
  <si>
    <t>R2.3.Aumentada la atracción de inversionistas en zonas francas</t>
  </si>
  <si>
    <t>Durante el primer trimestre del 2021, el Departamento de Promoción coordinó y participó en 12 actividades donde se proyectaron los beneficios y ventajas de instalarse hajo el régimen de incentivos otorgado por la Ley No.8-90.  Se recibieron embajadores y representantes comerciales de 8 países.  Se realizaron 4 presentaciones a representantes dominicanos acreditados en el exterior, a través de los cursos de capacitación impartidos por el MIREX.</t>
  </si>
  <si>
    <t>R2.1.Aumentada las exportaciones de las zonas francas 
R3.1. Mejorada la eficiencia en la expedición de permisos de operación de parques y zonas francas</t>
  </si>
  <si>
    <t>Reporte elaborado.
Estamos en proceso de publicación en la web.</t>
  </si>
  <si>
    <t>Informe indice de satisfacción de la calidad de los servicios ofrecidos.</t>
  </si>
  <si>
    <t>1.4. Profesionalización del talento humano</t>
  </si>
  <si>
    <t>1.1. Detección de desviaciones en los planes, programas y proyectos institucionales</t>
  </si>
  <si>
    <t>2.2. Estudio de inteligencia comercial para la inserción de los subsectores productivos de zonas francas</t>
  </si>
  <si>
    <t xml:space="preserve">R2.2.Aumentada las negociaciones con empresas anclas en los 10 principales subsectores productivos </t>
  </si>
  <si>
    <t xml:space="preserve">
Elaborar perfiles de intercambio comercial de la RD con otros países
</t>
  </si>
  <si>
    <t>Elaborar informes de actualización de empleos en las empresas del sector</t>
  </si>
  <si>
    <t>Implementar las actividades aprobadas.</t>
  </si>
  <si>
    <t>Recolección y presentación de datos de la industria a través de encuestas a empresas del sector.</t>
  </si>
  <si>
    <t>2. Procesar los datos</t>
  </si>
  <si>
    <t>3. Validar registros</t>
  </si>
  <si>
    <t>4. Elaborar informe general</t>
  </si>
  <si>
    <t>1. Culminar acopio formularios censo</t>
  </si>
  <si>
    <t>Comunicación de sensibilización previa de la Máxima Autoridad
Socializar protocolos establecidos con el grupo, previo inicio Censo.</t>
  </si>
  <si>
    <t>2. Elaborar el perfil del país solicitado</t>
  </si>
  <si>
    <t>3. Entregar al departamento que haya solicitado la información</t>
  </si>
  <si>
    <t>1. Contactar a las empresas a través de diferentes vias, solicitando número de empleos de las empresas en operación</t>
  </si>
  <si>
    <t>2. Realizar reportes de los empleos generados por las empresas</t>
  </si>
  <si>
    <t>3. Evaluar y comparar</t>
  </si>
  <si>
    <t>1. Solicitar información a diferentes organismos</t>
  </si>
  <si>
    <t>4. Enviar a la Dirección Ejecutiva, al Banco Central de la RD y la Oficina Nacional de Estadísticas</t>
  </si>
  <si>
    <t>Elaborar informes de avances y resultados.</t>
  </si>
  <si>
    <t>Identificar y seleccionar, previa autorización de la Dirección Ejecutiva, de actividades formativas a participar en el año.</t>
  </si>
  <si>
    <t>Difusión de informes finales a usuarios y grupos de interés, previa autorización de la Dirección Ejecutiva.</t>
  </si>
  <si>
    <t xml:space="preserve">Seminarios informativos con la participación local del CNZFE, MESCYT,  MICM, MEPYD, Prodominicana e INFOTEP.
</t>
  </si>
  <si>
    <t xml:space="preserve">Se elaboró un listado de las empresas que aún no completan todos los requerimientos de sus solicitudes y sus expedientes fueron  llevados al archivo </t>
  </si>
  <si>
    <t xml:space="preserve">En vista de que cada caso de reunión de Consejo tiene sus requerimientos, identificamos cuales hacen falta y les informamos mediante comunicación formal </t>
  </si>
  <si>
    <t xml:space="preserve">Al requerir información adicional de los proyectos a evaluar fue necesario establecer contactos con los promotores  </t>
  </si>
  <si>
    <t xml:space="preserve">Con la ayuda de live pro business y el Dpto. de Estadistica pudimos identificar esas empresas no operando con el fin de hacer recomendaciones pertinentes </t>
  </si>
  <si>
    <t>Llamamos y realizamos contacto directo con dichos representantes para que nos expliquen su estado actual</t>
  </si>
  <si>
    <t>Enviamos a nuestros tecnicos analistas y auxiliares a observar la realidad operacional de las empresas tantos nuevas como existentes asegurando así que esten cumpliendo con el proposito de la Ley 8-90</t>
  </si>
  <si>
    <t>De manera presencial y telefonica escuchamos las inquietudes de los distintos usuarios con el fin instruirlos en la realización de sus procedimientos y brindandoles soluciones que deriben de este Consejo</t>
  </si>
  <si>
    <t>Siendo plasmado el propósito de la solicitud procedimos a revisar los documentos de soporte en vías de encontrar las informaciones que demandan los informes a presentar</t>
  </si>
  <si>
    <t>Visitamos los proyectos de zonas francas que fueron conocidos durante la reunión del Consejo Directivo</t>
  </si>
  <si>
    <t xml:space="preserve">En la  plataforma Live Pro Business ingresamos los datos suministrados en los formularios y posteriormente generar los informes a ser presentados </t>
  </si>
  <si>
    <t>Los datos mas relevanetes de las solicitudes de Consejo Directivo así como las ratificaciones de diversos casos de aprobación administrativa son colocados en plantillas de power point para facilitar a los miembros del Consejo su facil lectura y puedan dar su punto de vista</t>
  </si>
  <si>
    <t>A través de Live Pro Business generamos las resoluciones de PI y casos diversos, anterior a esto se prepararon las certificaciones con los resultados de la reunión de consejo y se les informó a las empresas y promotores</t>
  </si>
  <si>
    <t>Las solicitudes administrativas fueron evaluadas de acuerdo a la actividad de la empresa y los propositos de la  Ley 8-90, estas fueron generadas a traves de Live Pro Business</t>
  </si>
  <si>
    <t>Las autorizaciones administrativas fueron elaboradas luego de haber confirmado que sus solicitudes procedian y estaban acordes con la Ley 8-90</t>
  </si>
  <si>
    <t xml:space="preserve">Se elaboró un listado de las empresas que aún no completan todos los requerimientos de sus solicitudes y sus expedientes fueron llevados al archivo </t>
  </si>
  <si>
    <t>Se realizó un lavantamiento de las empresas que al año actual deben renovar sus permisos de instalación. Se les envió una notificación exhortandoles que renueven</t>
  </si>
  <si>
    <t>Con la ayuda de live pro business y el Dpto. de Estadistica pudimos identificar esas empresas no operando con el fin de hacer recomendaciones pertinentes inclusive la cancelación de sus permisos de operación si fuera necesario</t>
  </si>
  <si>
    <t>Se contactaron las operadoras de los diferentes parques para verificar el estado de las empresas en observacion</t>
  </si>
  <si>
    <t>Se realizó un lavantamiento de las empresas que hasta entonces comunicaron su retiro como zona franca y no tenian compromisos pendientes</t>
  </si>
  <si>
    <t>Se realizó un lavantamiento de las empresas que hasta entonces las operadoras comunicaron no tener ninguna relación contractual</t>
  </si>
  <si>
    <t>Se realizó el listado correspondiente a las empresas que reunían las condiciones para ser canceladas</t>
  </si>
  <si>
    <t>Se recibieron las diferentes solicitudes que hasta entonces habían agotado su proceso de registro y fueron distribuidas entre nuestros analistas y auxiliares para su posterior evaluación</t>
  </si>
  <si>
    <t>Fueron analizados todos los casos recibidos a fin de determinar si cumplen o no con los propositos de la la Ley 8-90</t>
  </si>
  <si>
    <t>Se realizaron visitas de seguimiento de empresas y visitas correspondientes a las solicitudes de casos de reunión</t>
  </si>
  <si>
    <t>Mediante informes y cuadros de información de empresas fueron presentados los casos de reunión al Consejo Directivo</t>
  </si>
  <si>
    <t>A través de la plataforma Live Pro Business fueron elaboradas las resoluciones que sustentan las aprobaciones de casos aprobados por el Consejo Directivo</t>
  </si>
  <si>
    <t xml:space="preserve">Fueron verificados los permisos de instalación que durante este año agotarán su vigencia de 15 años </t>
  </si>
  <si>
    <t>Fueron identificadas e informadas las empresas que hasta entonces presentaban cercanía al vencimiento de su resolución</t>
  </si>
  <si>
    <t xml:space="preserve">Fueron identificadas las solicitudes de renovación de permiso de operación, evaluadas y finalmente llevadas al Consejo Directivo  </t>
  </si>
  <si>
    <t>Se elaboraron las diferentes autorizaciones administrativas luego de verificar que cumplían con el propósito de la la Ley 8-90</t>
  </si>
  <si>
    <t>Fueron entregadas al encargado de ZFP las autorizaciones administrativas para su respectiva firma</t>
  </si>
  <si>
    <t>Fueron anotadas y entregadas a servicios al usuario las diferentes autorizaciones para su posterior envío</t>
  </si>
  <si>
    <t xml:space="preserve">
R2.1.Aumentada las exportaciones de las zonas francas 
R3.1. Mejorada la eficiencia en la expedición de permisos de operación de parques y zonas francas</t>
  </si>
  <si>
    <t>3.1. Automatización de los servicios de permisos de operación a parques y zonas francas</t>
  </si>
  <si>
    <t>R2.2.Aumentada las negociaciones con empresas anclas en los 10 principales subsectores productivos 
R3.2. Aumentada las inversiones en zonas francas</t>
  </si>
  <si>
    <t>R2.1.Aumentada las exportaciones de las zonas francas 
R3.1. Mejorada la eficiencia en la expedición de permisos de operación de parques y zonas francas
R3.3. Aumentada la resilencia en los parques de zonas francas</t>
  </si>
  <si>
    <t>Apoyar al CLRD en los ejes de trabajo: e-commerce y desarrollo de nuevos negocios</t>
  </si>
  <si>
    <t>Recolectar, generar y difundir estadisticas de impacto de actividades logisticas de zona franca en la economía de la Rep. Dom.</t>
  </si>
  <si>
    <t>Participar en reuniones mensuales del Comité de Facilitación del Comercio de AMCHAMDR</t>
  </si>
  <si>
    <t xml:space="preserve">Participar en reuniones mensuales generales del Clúster de Logística de la República Dominicana (CLRD) </t>
  </si>
  <si>
    <t>Realizar y depurar listas de productos para país competidor (según países y/o regiones de origen) e informaciones de Inversión</t>
  </si>
  <si>
    <t>Compartir lista de contactos con entidades homólogas, que contribuyan al establecimiento de relaciones comerciales con dichas empresas</t>
  </si>
  <si>
    <t>Realizar y depurar listas de empresas atractivas para el país (según países y/o regiones de origen) utilizando el Investment Map</t>
  </si>
  <si>
    <t>Capturar información estratégica sobre empresas con alto potencial para invertir en Zona Francas en RD</t>
  </si>
  <si>
    <t>Difundir el informe final para su utilización en actividades indicadas por la Dirección Ejecutiva</t>
  </si>
  <si>
    <t>Elaborar los informes/resumen ejecutivo de resultados</t>
  </si>
  <si>
    <t xml:space="preserve">Tabular datos levantados a través de encuesta anual CNZFE y estratificación según principales categorías
</t>
  </si>
  <si>
    <t>Participar en grupos técnicos para los procesos de negociaciones comerciales, con países de interés</t>
  </si>
  <si>
    <t xml:space="preserve">Contribuir en los procesos de defensa de los sub- sectores productivos de zonas francas, particularmente ante las autoridades de los EE.UU., con respecto a los procesos de negociación de nuevos acuerdos y al mejoramiento de los existentes. </t>
  </si>
  <si>
    <t>Difusión de Matriz actualizada y/o indicadores específicos, según demanda de grupos de interés, previa autorización de la Dirección Ejecutiva.</t>
  </si>
  <si>
    <t>Procesamiento y análisis de datos obtenidos en fuentes indicadas.</t>
  </si>
  <si>
    <t>Revisión mensual y trimestral de fuentes secundarias de información, basadas en datos directos y datos espejos (BCRD, USITC Dataweb, TradeMap y EuroSTAT).</t>
  </si>
  <si>
    <t>Realizar talleres sobre diagnóstico y postulación al Premio Nacional de Producción Más Limpia, en coordinación con RED.</t>
  </si>
  <si>
    <t>Participar en reuniones periódicas de la Red Nacional de Producción Más Limpia, en condición de miembro observador.</t>
  </si>
  <si>
    <t>Revisión y actualización mensual de Matriz, según fuentes de información identificadas.</t>
  </si>
  <si>
    <t>1. Evaluación documentación de solicitud presentada.</t>
  </si>
  <si>
    <t xml:space="preserve">
2. Supervisión técnica y Elaboración de informe técnico</t>
  </si>
  <si>
    <t xml:space="preserve">
3. Generar la resolución de clasificación</t>
  </si>
  <si>
    <t>1. Verificar que la solitud cumpla con los requisitos (Carta, DGII, TSS Pago).</t>
  </si>
  <si>
    <t xml:space="preserve">
2. Aprobación técnica.</t>
  </si>
  <si>
    <t>1. Revisar y difundir formulario de encuesta.</t>
  </si>
  <si>
    <t xml:space="preserve">
2. Acopio y procesamiento.</t>
  </si>
  <si>
    <t>Reporte de solicitudes del Sistema LPB
Resolución de clasificación.</t>
  </si>
  <si>
    <t>Reporte de gestión  de plataforma VUCCE</t>
  </si>
  <si>
    <t xml:space="preserve">UNIDAD ORGANIZACIONAL </t>
  </si>
  <si>
    <t>NIVEL DE CUMPLIMIENTO</t>
  </si>
  <si>
    <t>PLANIFICACION Y DESARROLLO</t>
  </si>
  <si>
    <t>RECURSOS HUMANOS</t>
  </si>
  <si>
    <t>JURIDICO</t>
  </si>
  <si>
    <t>Nuevas instalaciones de zonas francas</t>
  </si>
  <si>
    <t>Autorización de ampliación en parques de zonas francas</t>
  </si>
  <si>
    <t>Detección de desviaciones en los planes, programas y proyectos institucionales</t>
  </si>
  <si>
    <t>Fortalecimiento de la estructura organizativa</t>
  </si>
  <si>
    <t>Fortalecimiento del reclutamiento y selección por carrera administrativa</t>
  </si>
  <si>
    <t>Profesionalización del talento humano</t>
  </si>
  <si>
    <t>PRODUCTOS ESTRATEGICOS</t>
  </si>
  <si>
    <t>5. Rendir el informe correspondiente a la D.E.</t>
  </si>
  <si>
    <t>Implementada la Gestión de Riesgos</t>
  </si>
  <si>
    <t>COMUNICACIONES</t>
  </si>
  <si>
    <t>Nuevas alianzas estratégicas para promoción de inversión y exportaciones</t>
  </si>
  <si>
    <t>Automatización de los servicios de permisos de operación a parques y zonas francas</t>
  </si>
  <si>
    <t>TECNOLOGIA DE LA INFORMACION Y COMUNICACION</t>
  </si>
  <si>
    <t>CONTABILIDAD</t>
  </si>
  <si>
    <t>RESUMEN EJECUTIVO</t>
  </si>
  <si>
    <t>INFORME SEGUIMIENTO DEL PLAN OPERATIVO ANUAL 2021</t>
  </si>
  <si>
    <t>PRESUPUESTO</t>
  </si>
  <si>
    <t>Creación de clústeres de exportación de bienes y servicios
Creación de encadenamientos productivos</t>
  </si>
  <si>
    <t>Creación de clústeres de exportación de bienes y servicios</t>
  </si>
  <si>
    <t>Creación de encadenamientos productivos</t>
  </si>
  <si>
    <t>PROMOCION</t>
  </si>
  <si>
    <t>ZONAS FRANCAS Y PARQUES</t>
  </si>
  <si>
    <t>REGULACION TEXTILES, CALZADOS Y PIELES</t>
  </si>
  <si>
    <t>Celebración de ferias multisectoriales para promoción de inversión en Zonas Francas</t>
  </si>
  <si>
    <t>Permisos de operación para empresas de zonas francas
Automatización de los servicios de permisos de operación a parques y zonas francas</t>
  </si>
  <si>
    <t>Permisos de operación para empresas de zonas francas</t>
  </si>
  <si>
    <t>ESTADISTICAS</t>
  </si>
  <si>
    <t>Estudio de inteligencia comercial para la inserción de los subsectores productivos de zonas francas
Nuevas instalaciones de zonas francas</t>
  </si>
  <si>
    <t>Estudio de inteligencia comercial para la inserción de los subsectores productivos de zonas francas</t>
  </si>
  <si>
    <t xml:space="preserve">
Permisos de operación para empresas de zonas francas
Automatización de los servicios de permisos de operación a parques y zonas francas
Autorización de ampliación en parques de zonas francas</t>
  </si>
  <si>
    <t>Permisos de operación para empresas de zonas francas
Automatización de los servicios de permisos de operación a parques y zonas francas</t>
  </si>
  <si>
    <t>Las solicitudes presentadas han sido procesadas satisfactoriamente.
Las proyecciones han sido afectadas por los efectos de la pandemia por COVID-19
El 100% de las solicitudes presentadas han sido evaluadas y respondidas dentre del plaza todas las que no presentaron incumplimientos de los usuarios.</t>
  </si>
  <si>
    <t>Se recibió una solicitud de permiso de clasificación la cual ha sido evaluada, supervisada las instalaciones, elaborado el informe técnico y generada la resolución.
La entrega de las resolución al beneficiario esta condicionada a la entrega de una certificación de no pertenencia a otro regimen de incentivo.</t>
  </si>
  <si>
    <t>Definición clara de los requisitos para la recepción de solicitudes de este tipo.
Asistencia tecnica previa, para comunicarle los detalles de los requisitos.
Revisión constantemente del proceso de registro y realizar las mejoras de lugar.
Procesos responsabilizados.</t>
  </si>
  <si>
    <t>Seguimiento al plan de implementación de la encuesta 
Reuniones con los grupos de interes interno
Uso de plataforma digital y segura
Procesos responsabilizados</t>
  </si>
  <si>
    <t xml:space="preserve">2.1.1 Que los documentos adjuntos no estén actualizados en la solicitud.
2.1.2 Que no verifique la existencia del documento adjunto en la solicitud.
2.2.1 No aprobar solicitud dentro del plazo establecido.
</t>
  </si>
  <si>
    <t xml:space="preserve">1.1.1 Que no se verifique la autenticidad de los documentos requeridos o que los documentos suministrados correspondan a empresas con actividad no permitida.
1.1.2 Que se omitan documentos y se procese la solicitud sin los mismos.
1.2.1 Que no se lleve a cabo la visita de supervisión de acuerdo al plazo establecido o no se realice.
1.2.2 Que se omitan informaciones relevantes en el informe.
1.2.3 Que no se elabore y presente informe técnico ante consejo directivo.
1.3.1 Que se cometan errores de digitación de las informaciones de la empresa.
1.3.2 Que no se genere en plazo establecido.
</t>
  </si>
  <si>
    <t xml:space="preserve">3.1.1 Que se omitan preguntas o errores en el formulario.
3.1.2 Que el formulario no sea entregado a las empresas de manera oportuna.
3.2.1 Que los formularios no sean acopiados en el plazo establecido en cronograma de trabajo o recibir formulario con errores y/o repetidos.
3.2.2 Que se cometan errores en la fase de digitación de los datos obtenidos en los formularios.
3.3.1 Que no se elabore en el plazo programado
</t>
  </si>
  <si>
    <t xml:space="preserve">Cronograma
Formulario
Ficha técnica 
Informe
</t>
  </si>
  <si>
    <t>P</t>
  </si>
  <si>
    <t>T</t>
  </si>
  <si>
    <t>PRODUCTOS EJE 1</t>
  </si>
  <si>
    <t>PRODUCTOS EJE 2</t>
  </si>
  <si>
    <t>PRODUCTOS EJE 3</t>
  </si>
  <si>
    <t>1.2. Fortalecimiento de la estructura organizativa</t>
  </si>
  <si>
    <t>1.3. Fortalecimiento del reclutamiento y selección por carrera administrativa</t>
  </si>
  <si>
    <t>1.5. Implementada la Gestión de Riesgos</t>
  </si>
  <si>
    <t>2.1. Permisos de operación para empresas de zonas francas</t>
  </si>
  <si>
    <t>2.3. Celebración de ferias multisectoriales para promoción de inversión en Zonas Francas</t>
  </si>
  <si>
    <t>3.2.Nuevas instalaciones de zonas francas</t>
  </si>
  <si>
    <t>3.3. Nuevas alianzas estratégicas para promoción de inversión y exportaciones</t>
  </si>
  <si>
    <t>3.4. Autorización de ampliación en parques de zonas francas</t>
  </si>
  <si>
    <t>3.5. Creación de encadenamientos productivos</t>
  </si>
  <si>
    <t>DEPARTAMENTO PLANIFICACION Y DESARROLLO</t>
  </si>
  <si>
    <t>ELABORADO POR: CORINA MARTINEZ</t>
  </si>
  <si>
    <t>APROBADO POR:</t>
  </si>
  <si>
    <t xml:space="preserve">Al recorrido no asistió un fotógrafo del CNZFE, por lo que se entregaron fotos viejas a los periodistas. </t>
  </si>
  <si>
    <t xml:space="preserve">En este tipo de actividades debería ir un profesional de fotos para suministrar a los medios imágenes con calidad. </t>
  </si>
  <si>
    <t xml:space="preserve">Sin riesgo </t>
  </si>
  <si>
    <t>La periodista tuvo que recordar en tres ocasiones el envío de las preguntas</t>
  </si>
  <si>
    <t xml:space="preserve">Se debe sacar un tiempo en la agenda del director para los medios, ya que no pìden entrevistas todos los días. </t>
  </si>
  <si>
    <t xml:space="preserve">Se peretendía enviar ambas notas a las 6:00 de la tarde, hora de cierre informativo de los medios. </t>
  </si>
  <si>
    <t xml:space="preserve">Se enviaron temprano y se publicaron en varios medios importantes. </t>
  </si>
  <si>
    <t xml:space="preserve">No se contó con un equipo profesional audiovisual, por lo que la calidad del vídeo y el audio no fue igual a si se hubiese contemplado. </t>
  </si>
  <si>
    <t xml:space="preserve">Tomar en cuenta equipo audiovisual al respecto. </t>
  </si>
  <si>
    <t xml:space="preserve">La sintesís en su nuevo formato se ejecutó solo al inicio de la estretegia porque el programa por el cual se envía el mensaje de difusión envía las notas cortadas y sin los diseños y los manda dos horas después de darle a enviar. </t>
  </si>
  <si>
    <t xml:space="preserve">Es preciso contar con un programa, aunque sea de pago, para tales fines. </t>
  </si>
  <si>
    <t xml:space="preserve">Los vídeose se grabaron con los celulares del equipo y no se contó con profesionales del audiovisual. </t>
  </si>
  <si>
    <t>Director Ejecutivo</t>
  </si>
  <si>
    <t>3. Realizar el montaje de stand o visita a la feria</t>
  </si>
  <si>
    <t>4. Realizar contactos con los visitantes al stand</t>
  </si>
  <si>
    <t>II. AICE 2021</t>
  </si>
  <si>
    <t>5. Dar seguimiento a las empresas contactadas en la feria con posibilidad de instalarse en RD</t>
  </si>
  <si>
    <t xml:space="preserve"> Elaborar informe semestral de  las Memorias de Rendición de Cuentas</t>
  </si>
  <si>
    <t>1. Solicitar los informes de ejecución de actividades  al equipo directivo</t>
  </si>
  <si>
    <t>La División Regulación Textiles, Calzados y Manufactura de Pieles ha gestionado y registrado satisfactoriamente las distirntas solicitudes de informacion y/o asistencia de los usurios.</t>
  </si>
  <si>
    <t>Gestión de solicitudes de información técnica o institucional.</t>
  </si>
  <si>
    <t>1. Asistencia presencial, telefónica o correo.</t>
  </si>
  <si>
    <t xml:space="preserve">Entrevista en "Esta Mañana" por canal 4RD. </t>
  </si>
  <si>
    <t xml:space="preserve">Se habló sobre el modelo de desarrollo efectivo para el mercado internacional. </t>
  </si>
  <si>
    <t xml:space="preserve">El 14 de junio se publicó una entrevistada al señor Liranzo en el periódico El Dinero sobre los empleos recuperados en el sector de las zonas francas, muchos de los cuales se había perdido a inicio de la pandemia. </t>
  </si>
  <si>
    <t xml:space="preserve">El 24 de junio, por gestiones de esta División, se publicó una entrevista a Yarisol López sobre el rol que juega la mujer en las zonas francas dominicanas, así como su historia humana y su visión del sector. </t>
  </si>
  <si>
    <t xml:space="preserve">Trataron sobre las exportaciones  y la aprobación de nuevas empresas </t>
  </si>
  <si>
    <t xml:space="preserve">Instagram: 928, equivalente al 15%. Twitter: 102 equivalente al 3%.  Facebook: 45, equivalente al 2%. </t>
  </si>
  <si>
    <t xml:space="preserve">Edwin Cordero y Marcel Carmona se encuentran estudiando un diplomado en redes sociales </t>
  </si>
  <si>
    <t xml:space="preserve">En este se destacaron las noticias positivas del sector en los primeros cuatro meses del año, las actividades a las que asistieron Daniel Liranzo y Yarisol López, las  visitas de embajadores y otras autoridades y algunas consideraciones de la Dirección Ejecutiva. </t>
  </si>
  <si>
    <t>Asistencias a programas de televisión</t>
  </si>
  <si>
    <t>Encuentro con Revista Mercado</t>
  </si>
  <si>
    <t>(3) Difusión de dos notas de prensa</t>
  </si>
  <si>
    <t>Campaña digital "Rostros del CNZFE" y "Parques de Zonas Francas"</t>
  </si>
  <si>
    <t xml:space="preserve">Fotografías a Yarisol López </t>
  </si>
  <si>
    <t>Aumento en los seguidores de redes sociales</t>
  </si>
  <si>
    <t>Creación de estructura y diseño de boletín cuatrimestral CNZFE</t>
  </si>
  <si>
    <t>3. Diseñar los informes estadísticos</t>
  </si>
  <si>
    <t>2. Elaboración cuadros y gráficos por subsector</t>
  </si>
  <si>
    <t>1. Construcción base de datos porsubsector. Revisión</t>
  </si>
  <si>
    <t>4. Revisión contenido cuadros y graficos</t>
  </si>
  <si>
    <t>Elaborados, revisados y disponibles en la Página Web de la Institución, los Informes Sectoriales 202</t>
  </si>
  <si>
    <t>Elaborados, revisados y disponibles en la Página Web de la Institución, en los Informes Regionales 2020</t>
  </si>
  <si>
    <t xml:space="preserve">Actualizacion el indicador de Destion Relacion laboral y social </t>
  </si>
  <si>
    <t xml:space="preserve">l </t>
  </si>
  <si>
    <t>Remision de las prestaciones laborables del personal desvinculado y/o que renumciaron de la institticion. Se realizan las solicitudes de charla de sensibilizacion sobre el Regimen Erico y Diciplinario y renovacion del Comite de Seguridad y Salud Labora</t>
  </si>
  <si>
    <t>Actualizar Indicador Gestión del Desarrollo</t>
  </si>
  <si>
    <t>Se han ejecutado dos cursos de Inducción a la Administración Pública, con los grupos ocupacionales I y II. Igualmente, se realizaron los cursos de Manejo del Tiempo y Gestión y Resolución de Conflictos. Paralelamente se han llevado a cabo sensibilizaciones como es el caso de la Ley de Discapacidad.</t>
  </si>
  <si>
    <t>7.Reuniones Institucionales</t>
  </si>
  <si>
    <t>Reuniones de coordinación para las próximas Rondas de Negocios B2B.</t>
  </si>
  <si>
    <t>Coordinar,  junto a las instituciones involucradas, suplidores que cumplan las necesidades de las empresas registradas en la ronda.</t>
  </si>
  <si>
    <t>Remisión de información sobre las Rondas de Negocios a las empresas de zonas francas.</t>
  </si>
  <si>
    <t>Recibo de las confirmaciones por parte de las empresas interesadas en participar.</t>
  </si>
  <si>
    <t>Envío de encuestas y contacto con las empresas participantes, con el fin de medir la efectividad de la actividad.</t>
  </si>
  <si>
    <t>Implementar la Oficina Virtual MICM-CNZFE</t>
  </si>
  <si>
    <t>1. Asistir a las reuniones con el MICM</t>
  </si>
  <si>
    <t>2. Elaborar minutas de reunión</t>
  </si>
  <si>
    <t>3. Dar seguimiento al cronograma de trabajo para su implementación</t>
  </si>
  <si>
    <t>El equipo del CNZFE, se reune una vez a la semana con el equipo del MICM, y estamos en proceso de rediseño y creación de los apartados a desarrollar en la Oficina Virtual</t>
  </si>
  <si>
    <t>N/A</t>
  </si>
  <si>
    <t>1. Retraso en cumplimiento del cronograma de la implementación de la oficina virtual</t>
  </si>
  <si>
    <t>Agendar las reuniones en calendario institucional</t>
  </si>
  <si>
    <t>Cargar documentación en carpeta común interinstitucional para agilizar los procesos de revisión y consenso</t>
  </si>
  <si>
    <t>2. Colaborar en la elaboración de las minutas de reunión</t>
  </si>
  <si>
    <t>4. Cargar los documentos solicitados por el MICM en carpeta compartida interinstitucional</t>
  </si>
  <si>
    <t xml:space="preserve">1.1- Identificación inadecuada de necesidades.
2.1- Gestion de tiempo mal estimado
3.1- No cumplimiento de las necesidades identificadas.
3.2- No identificar posibles errores del sistema.
4.1- Incumplimiento de los tiempos y terminos acordados.
Diseñar matríz.
Revisar matríz una vez completada por requiriente de solución.
Seguimiento constante a plan de trabajo, ajustarlo ante cualquier necesidad.
Realizar pruebas acogidos a lista de comprobación.
Firma y cierre de documento de entrega.
</t>
  </si>
  <si>
    <t>Monitoreo cumplimiento Sistema de Medición y Monitoreo de la Gestión Pública (SMMGP)</t>
  </si>
  <si>
    <t>Solicitamos mediante correo electrónico a todas las áreas su desempeño semestral</t>
  </si>
  <si>
    <t>Retraso en remisión de información</t>
  </si>
  <si>
    <t>Enviar recordatorios antes de la fecha de entrega</t>
  </si>
  <si>
    <t>Validado y remitido</t>
  </si>
  <si>
    <t>Manual de Organización y Funciones finalizado</t>
  </si>
  <si>
    <t>Desviaciones</t>
  </si>
  <si>
    <t>Entrevista en (El Dinero)</t>
  </si>
  <si>
    <t>5. Dar seguimiento al cumplimiento de los indicadores de medicion IGP: 1 y IGP: 2</t>
  </si>
  <si>
    <r>
      <t xml:space="preserve">Las proyecciones deben ser reducidas, los efectos del COVID-19, siguen afectando el desempeño de las empresas de la Ley Núm. 56-07.
La proyeccion para el siguiente trimestre son </t>
    </r>
    <r>
      <rPr>
        <b/>
        <sz val="11"/>
        <color rgb="FFFF0000"/>
        <rFont val="Artifex CF Light"/>
        <family val="3"/>
      </rPr>
      <t>25</t>
    </r>
  </si>
  <si>
    <t>Informe censo anual de las empresas de la Ley Núm. 56-07.</t>
  </si>
  <si>
    <t>Autorización de solicitudes de exoneración de materias primas, maquinarias y equipos de las empresas amparadas en la Ley Núm. 56-07 en VUCE</t>
  </si>
  <si>
    <t>Resolución de clasificación de empresas pertenecientes a la cadena textil, confección, fabricación de calzados y manufactura de cuero bajo la Ley Núm. 56-07</t>
  </si>
  <si>
    <t>Division de Regulación de Textiles, Calzados y Pieles</t>
  </si>
  <si>
    <t>Reporte de asistencia.</t>
  </si>
  <si>
    <t>4.1.1 Que llamadas y correos no sean contestadas o ignoradas.
4.1.2 Que no se le respuesta a la solicitud.
4.1.3 Técnico no desconozca la información que debe suministrar y  entrega de información equivocada.
Reuniones intradepartamentales
Correo de socialización de informaciones actualizadas
Entrenamiento sobre la plataforma de registro de asistencia</t>
  </si>
  <si>
    <t xml:space="preserve">Permisos de operación para empresas de zonas francas
</t>
  </si>
  <si>
    <t xml:space="preserve">
R2.1.Aumentada las exportaciones de las zonas francas 
</t>
  </si>
  <si>
    <t>El sub-producto Autorización de solicitudes de exoneración de materias primas, maquinarias y equipos de las empresas amparadas en la Ley Núm. 56-07 en VUCE, no se logro de acuerdo a las proyecciones realizadas, debido a los afectos de la pandemia. Las proyecciones se realizaron basados en que para el año 2021 se iban aperturar las clases presenciales, lo que dinamizaría el sector textil con la fabricación de uniformes.</t>
  </si>
  <si>
    <t>Informe Estadistico Región Norte, 2020
Informe Estadistico Región Sur, 2020
Informe Estadistico Región Este, 2020
Informe Estadistico Región Gran Santo Domingo, 2020</t>
  </si>
  <si>
    <t>2. Elaboración cuadros y gráficos por región</t>
  </si>
  <si>
    <t>4. Revisión contenido cuadros y gráficos</t>
  </si>
  <si>
    <t>5. Publicación en la página web de la institución</t>
  </si>
  <si>
    <t>iniciar censo 2021 para la recoleccion de ls informacion estadistica del sector</t>
  </si>
  <si>
    <t>Informe del Subsector Confección y Textiles, 2020
Informe del Subsector Calzados y Componentes, 2020
Informe del Subsector Joyería, 2020
Informe del Subsector Call Centers, 2020
Informe del Subsector Eléctricos y Electrónicos, 2020
Informe del Subsector Instrumentos Médicos y Productos Farmacéuticos, 2020
Informe el Subsector Tabaco y Derivados, 2020</t>
  </si>
  <si>
    <t>263 muestras del universo de 821 usuarios</t>
  </si>
  <si>
    <t xml:space="preserve">Designación diplomado Relaciones Dominico - Europeas
Designación Especialidad Diplomacia Comercial
Designación Webinar Intercambio de mejores prácticas internacionales para la recolección de data en comercio de servicios
 Participación en la capacitación de la herramienta comercial Hoovers
Taller virtual sobre el uso de las Plataformas Magic Plus y SIAGRO
Curso de Gestión y Resolución de Conflictos
Capacitación sobre Negociaciones Comerciales Internacionales </t>
  </si>
  <si>
    <t>En el trimestre enero-marzo se realizaron 15 perfiles de oprotunidades comerciales para las zonas francas dominicanos con los países: España, Alemania, Jamaica, Japón, Qatar, Bosnia, Croacia, Eslovaquia, Canadá, Montenegro, Rep. Checa, Chile, Reino Unido, República de Corea y Serbia
En el trimestre abril-junio se realizaron 10perfiles de oprotunidades comerciales para las zonas francas dominicanos con los países:  República de Corea , China, México, Qatar, USA, Panamá, Paraguay, Costa Rica, Países Bajos y Bélgica</t>
  </si>
  <si>
    <t>En el trimestre enero-marzo se celebró una (1) reunión de  de AMCHAM;  tres (3) reuniones del Clúster  y una del Clúster  Logístico; una (1) reunión del Primer Comité Consultivo ODCI-INTEC , minutas disponibles en formato word.
En el trimestre abril-junio no se  celebró  reunión de  de AMCHAM; sólo  tres (3) reuniones del Clúster   Logístico.</t>
  </si>
  <si>
    <t xml:space="preserve">Actualización de informaciónes de regímenes de zonas francas en la región.
Actualización de la matriz con indicadores de los principales competidores en la región. Análisis de las modificaciones hechas a la Ley de Zonas Francas de Guatemala (Decreto No. 65-89), emitidas mediante el Decreto No. 6-2021, de fecha 12 de mayo de 2021, que entró en vigor a partir del 1ro de junio de los corrientes. </t>
  </si>
  <si>
    <t>Participación en las reuniones de la Comisión Nacional de Negociaciones Comerciales.
La división participó en diversas reuniones con el cuerpo diplomático dominicano, acreditado en los siguientes países:  España, Jamaica, Venezuela, Japón, Reino Unido y Washington. De igual manera, con el cuerpo diplomático en Rep. Dominicana de Alemania y España.</t>
  </si>
  <si>
    <t>Cuadro comparativo de las exportaciones de los subsectores de zonas francas hacia los Estados Unidos en periodo octubre - diciembre 2019 vs. 2020.
Análisis de las exportaciones del régimen de zonas francas (2019 vs 2020).
Análisis del comportamiento real del comercio mundial 2020 frente a las estimaciones por covid-19.
Análisis de la evolución de las exportaciones de tabaco hacia Estados Unidos (enero-abril 2020 vs 2021)
Análisis de las exportaciones de Velas hacia Estados Unidos 2019-2020.</t>
  </si>
  <si>
    <t>SERVICIOS A ZONAS FRANCAS ESPECIALES</t>
  </si>
  <si>
    <r>
      <t xml:space="preserve">El departamento ha realizado el registro y digitalización, asi como la entrega del 100% de los servicios y comunicaciones a los usuarios correspondientes, para un total de </t>
    </r>
    <r>
      <rPr>
        <b/>
        <sz val="10"/>
        <color theme="1"/>
        <rFont val="Artifex CF Light"/>
        <family val="3"/>
      </rPr>
      <t xml:space="preserve">3,486. </t>
    </r>
  </si>
  <si>
    <r>
      <t xml:space="preserve">El departamento ha tramitado el 100% de las solicitudes recibidas que han cumplido con los requisitos minimos para su tramitación para un total de </t>
    </r>
    <r>
      <rPr>
        <b/>
        <sz val="10"/>
        <color theme="1"/>
        <rFont val="Artifex CF Light"/>
        <family val="3"/>
      </rPr>
      <t>3, 269.</t>
    </r>
  </si>
  <si>
    <t>División de Servicios a Zonas Francas Especiales</t>
  </si>
  <si>
    <t xml:space="preserve">Difusión de cuatro notas de prensa </t>
  </si>
  <si>
    <t>Trataron sobre las exportaciones  y la aprobación de nuevas empresas</t>
  </si>
  <si>
    <t>Planificar y formular el anteproyecto del presupuesto de ingresos y gastos corrientes de la entidad en el SIGEF.</t>
  </si>
  <si>
    <t>1. Revisar y Velar por el cumplimiento de las disposiciones y reglamentaciones relacionadas con el presupuesto de la entidad.</t>
  </si>
  <si>
    <t xml:space="preserve"> 2. Coordinar y participar en la elaboracion del presupuesto de ingresos y egresos de la institucion, conjuntamente con las areas de RR.HH, Compras, Financieras y </t>
  </si>
  <si>
    <t>3. Digitar las partidas de  ingresos y  el anteproyecto por programas, fondos  y actividades del gasto corriente en el SIGEF.</t>
  </si>
  <si>
    <t>4. Ajustar y Distribuir el Presupuesto según el Tope aprobado en el SIGEF.</t>
  </si>
  <si>
    <t>El presupuesto anual de la entidad se encuentra en la fase Aprobado, y las programaciones de las cuotas anuales se realizaron conforme  al PACC</t>
  </si>
  <si>
    <t>Las areas correspondientes se mantiene informadas de los cambios, ajustes del presupuesto.</t>
  </si>
  <si>
    <t>El presupuesto de la entidad fue digitado en el SIGEF. De igual forma la programacion annual y trimestral de cuotas en sus respectivos fondos y programas.</t>
  </si>
  <si>
    <t>Presupuesto Fisico, Reportes del SIGEF.</t>
  </si>
  <si>
    <t>1. Incumplimiento a la Ley 423-06 de presupuesto y su ejecucion.             2. La formulacion presupuestaria no se corresponda con la planificacion.</t>
  </si>
  <si>
    <t>Informacion oportuna de las directrices de la Digepres para la elaboracion y Distribucion del presupuesto de la entidad.</t>
  </si>
  <si>
    <t xml:space="preserve">Enero- Septiembre </t>
  </si>
  <si>
    <t>Nivel de Cumplimiento</t>
  </si>
  <si>
    <t>FECHA: 17 OCTUBRE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</si>
</sst>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 _€"/>
    <numFmt numFmtId="166" formatCode="_-* #,##0.00_-;\-* #,##0.00_-;_-* &quot;-&quot;??_-;_-@_-"/>
  </numFmts>
  <fonts count="21">
    <font>
      <sz val="11"/>
      <color theme="1"/>
      <name val="Calibri"/>
      <family val="2"/>
      <scheme val="minor"/>
    </font>
    <font>
      <sz val="11"/>
      <color theme="1"/>
      <name val="Calibri"/>
      <family val="2"/>
      <scheme val="minor"/>
    </font>
    <font>
      <sz val="10"/>
      <color theme="1"/>
      <name val="Artifex CF Light"/>
      <family val="3"/>
    </font>
    <font>
      <b/>
      <sz val="10"/>
      <color theme="1"/>
      <name val="Artifex CF Light"/>
      <family val="3"/>
    </font>
    <font>
      <b/>
      <sz val="10"/>
      <name val="Artifex CF Light"/>
      <family val="3"/>
    </font>
    <font>
      <sz val="10"/>
      <color rgb="FFFF0000"/>
      <name val="Artifex CF Light"/>
      <family val="3"/>
    </font>
    <font>
      <sz val="10"/>
      <name val="Artifex CF Light"/>
      <family val="3"/>
    </font>
    <font>
      <sz val="11"/>
      <color theme="1"/>
      <name val="Artifex CF Light"/>
      <family val="3"/>
    </font>
    <font>
      <b/>
      <sz val="11"/>
      <color theme="1"/>
      <name val="Artifex CF Light"/>
      <family val="3"/>
    </font>
    <font>
      <b/>
      <u/>
      <sz val="11"/>
      <color theme="1"/>
      <name val="Artifex CF Light"/>
      <family val="3"/>
    </font>
    <font>
      <sz val="11"/>
      <name val="Artifex CF Light"/>
      <family val="3"/>
    </font>
    <font>
      <sz val="12"/>
      <color theme="1"/>
      <name val="Artifex CF Light"/>
      <family val="3"/>
    </font>
    <font>
      <b/>
      <sz val="12"/>
      <color theme="1"/>
      <name val="Artifex CF Light"/>
      <family val="3"/>
    </font>
    <font>
      <b/>
      <sz val="12"/>
      <name val="Artifex CF Light"/>
      <family val="3"/>
    </font>
    <font>
      <b/>
      <sz val="11"/>
      <color rgb="FFFF0000"/>
      <name val="Artifex CF Light"/>
      <family val="3"/>
    </font>
    <font>
      <b/>
      <sz val="11"/>
      <color theme="1" tint="0.14999847407452621"/>
      <name val="Artifex CF Light"/>
      <family val="3"/>
    </font>
    <font>
      <sz val="9"/>
      <color indexed="81"/>
      <name val="Tahoma"/>
      <family val="2"/>
    </font>
    <font>
      <b/>
      <sz val="9"/>
      <color indexed="81"/>
      <name val="Tahoma"/>
      <family val="2"/>
    </font>
    <font>
      <b/>
      <sz val="11"/>
      <name val="Artifex CF Light"/>
      <family val="3"/>
    </font>
    <font>
      <sz val="11"/>
      <color rgb="FF000000"/>
      <name val="Artifex CF Light"/>
      <family val="3"/>
    </font>
    <font>
      <sz val="10"/>
      <color theme="1"/>
      <name val="Artifex CF"/>
      <family val="3"/>
    </font>
  </fonts>
  <fills count="7">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s>
  <borders count="7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medium">
        <color indexed="64"/>
      </left>
      <right style="thin">
        <color indexed="64"/>
      </right>
      <top/>
      <bottom style="medium">
        <color indexed="64"/>
      </bottom>
      <diagonal/>
    </border>
    <border>
      <left style="thin">
        <color theme="4" tint="-0.499984740745262"/>
      </left>
      <right style="thin">
        <color theme="4" tint="-0.499984740745262"/>
      </right>
      <top style="medium">
        <color indexed="64"/>
      </top>
      <bottom style="thin">
        <color theme="4"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theme="4" tint="-0.499984740745262"/>
      </top>
      <bottom/>
      <diagonal/>
    </border>
    <border>
      <left style="thin">
        <color indexed="64"/>
      </left>
      <right style="thin">
        <color indexed="64"/>
      </right>
      <top/>
      <bottom style="thin">
        <color theme="4" tint="-0.499984740745262"/>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48">
    <xf numFmtId="0" fontId="0" fillId="0" borderId="0" xfId="0"/>
    <xf numFmtId="0" fontId="2" fillId="0" borderId="0" xfId="0" applyFont="1"/>
    <xf numFmtId="0" fontId="2" fillId="0" borderId="0" xfId="0" applyFont="1" applyProtection="1">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left" vertical="center"/>
      <protection locked="0"/>
    </xf>
    <xf numFmtId="0" fontId="3" fillId="0" borderId="0" xfId="0" applyFont="1" applyFill="1" applyBorder="1" applyAlignment="1" applyProtection="1">
      <alignment horizontal="left"/>
      <protection locked="0"/>
    </xf>
    <xf numFmtId="0" fontId="2" fillId="0" borderId="0"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4" fillId="4" borderId="38"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xf>
    <xf numFmtId="0" fontId="4" fillId="4" borderId="43"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4" fillId="4" borderId="46" xfId="0" applyFont="1" applyFill="1" applyBorder="1" applyAlignment="1" applyProtection="1">
      <alignment horizontal="center" vertical="center" wrapText="1"/>
      <protection locked="0"/>
    </xf>
    <xf numFmtId="0" fontId="2" fillId="0" borderId="29" xfId="0" applyFont="1" applyBorder="1" applyProtection="1">
      <protection locked="0"/>
    </xf>
    <xf numFmtId="0" fontId="2" fillId="0" borderId="0" xfId="0" applyFont="1" applyProtection="1"/>
    <xf numFmtId="0" fontId="2" fillId="0" borderId="17" xfId="0" applyFont="1" applyBorder="1" applyAlignment="1" applyProtection="1">
      <alignment horizontal="justify" wrapText="1"/>
      <protection locked="0"/>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0" fontId="4" fillId="0" borderId="17" xfId="0" applyFont="1" applyFill="1" applyBorder="1" applyAlignment="1" applyProtection="1">
      <alignment horizontal="center" vertical="center"/>
    </xf>
    <xf numFmtId="0" fontId="2" fillId="0" borderId="17" xfId="0" applyFont="1" applyFill="1" applyBorder="1" applyProtection="1">
      <protection locked="0"/>
    </xf>
    <xf numFmtId="0" fontId="2" fillId="0" borderId="17" xfId="0" applyFont="1" applyFill="1" applyBorder="1" applyAlignment="1" applyProtection="1">
      <alignment horizontal="left" vertical="center" wrapText="1"/>
      <protection locked="0"/>
    </xf>
    <xf numFmtId="0" fontId="2" fillId="0" borderId="55" xfId="0" applyFont="1" applyFill="1" applyBorder="1" applyAlignment="1" applyProtection="1">
      <alignment horizontal="justify" vertical="center" wrapText="1"/>
      <protection locked="0"/>
    </xf>
    <xf numFmtId="0" fontId="2" fillId="0" borderId="4" xfId="0" applyFont="1" applyBorder="1"/>
    <xf numFmtId="0" fontId="2" fillId="0" borderId="4" xfId="0" applyFont="1" applyBorder="1" applyAlignment="1">
      <alignment horizontal="center"/>
    </xf>
    <xf numFmtId="0" fontId="2" fillId="0" borderId="55" xfId="0" applyFont="1" applyFill="1" applyBorder="1" applyProtection="1">
      <protection locked="0"/>
    </xf>
    <xf numFmtId="0" fontId="2" fillId="0" borderId="5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justify" vertical="center" wrapText="1"/>
      <protection locked="0"/>
    </xf>
    <xf numFmtId="0" fontId="2" fillId="0" borderId="4" xfId="0" applyFont="1" applyBorder="1" applyAlignment="1">
      <alignment horizontal="justify" wrapText="1"/>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4" xfId="0" applyFont="1" applyFill="1" applyBorder="1" applyProtection="1">
      <protection locked="0"/>
    </xf>
    <xf numFmtId="0" fontId="2" fillId="0" borderId="4" xfId="0" applyFont="1" applyFill="1" applyBorder="1" applyAlignment="1" applyProtection="1">
      <alignment horizontal="left" vertical="center" wrapText="1"/>
      <protection locked="0"/>
    </xf>
    <xf numFmtId="9" fontId="2" fillId="0" borderId="4" xfId="2" applyFont="1" applyBorder="1" applyAlignment="1" applyProtection="1">
      <alignment horizontal="center" vertical="center"/>
    </xf>
    <xf numFmtId="9" fontId="2" fillId="0" borderId="4" xfId="0" applyNumberFormat="1" applyFont="1" applyBorder="1" applyAlignment="1">
      <alignment horizontal="center"/>
    </xf>
    <xf numFmtId="0" fontId="2" fillId="0" borderId="20" xfId="0" applyFont="1" applyFill="1" applyBorder="1" applyProtection="1">
      <protection locked="0"/>
    </xf>
    <xf numFmtId="0" fontId="2" fillId="0" borderId="4" xfId="0" applyFont="1" applyBorder="1" applyAlignment="1">
      <alignment vertical="center" wrapText="1"/>
    </xf>
    <xf numFmtId="0" fontId="2" fillId="0" borderId="4" xfId="0" applyFont="1" applyBorder="1" applyAlignment="1" applyProtection="1">
      <alignment horizontal="justify" wrapText="1"/>
      <protection locked="0"/>
    </xf>
    <xf numFmtId="0" fontId="2" fillId="0" borderId="4" xfId="0" applyFont="1" applyBorder="1" applyAlignment="1">
      <alignment horizontal="justify"/>
    </xf>
    <xf numFmtId="0" fontId="2" fillId="0" borderId="4" xfId="0" applyFont="1" applyFill="1" applyBorder="1" applyAlignment="1" applyProtection="1">
      <alignment wrapText="1"/>
      <protection locked="0"/>
    </xf>
    <xf numFmtId="0" fontId="2" fillId="0" borderId="21" xfId="0" applyFont="1" applyFill="1" applyBorder="1" applyAlignment="1" applyProtection="1">
      <alignment horizontal="justify" vertical="center" wrapText="1"/>
      <protection locked="0"/>
    </xf>
    <xf numFmtId="0" fontId="2" fillId="0" borderId="11" xfId="0" applyFont="1" applyBorder="1" applyAlignment="1" applyProtection="1">
      <alignment horizontal="justify" wrapText="1"/>
      <protection locked="0"/>
    </xf>
    <xf numFmtId="0" fontId="2" fillId="0" borderId="11" xfId="0" applyFont="1" applyBorder="1" applyAlignment="1">
      <alignment horizontal="center"/>
    </xf>
    <xf numFmtId="0" fontId="2" fillId="0" borderId="11" xfId="0" applyFont="1" applyBorder="1"/>
    <xf numFmtId="0" fontId="2" fillId="0" borderId="11" xfId="0" applyFont="1" applyBorder="1" applyAlignment="1">
      <alignment horizontal="justify"/>
    </xf>
    <xf numFmtId="9" fontId="2" fillId="0" borderId="11" xfId="2"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1" xfId="0" applyFont="1" applyBorder="1" applyProtection="1">
      <protection locked="0"/>
    </xf>
    <xf numFmtId="44" fontId="2" fillId="0" borderId="0" xfId="0" applyNumberFormat="1" applyFont="1" applyProtection="1">
      <protection locked="0"/>
    </xf>
    <xf numFmtId="0" fontId="3" fillId="0" borderId="0" xfId="0" applyFont="1" applyProtection="1">
      <protection locked="0"/>
    </xf>
    <xf numFmtId="0" fontId="2" fillId="0" borderId="20" xfId="0" applyFont="1" applyFill="1" applyBorder="1" applyAlignment="1" applyProtection="1">
      <alignment horizontal="justify"/>
      <protection locked="0"/>
    </xf>
    <xf numFmtId="0" fontId="2" fillId="0" borderId="20" xfId="0" applyFont="1" applyFill="1" applyBorder="1" applyAlignment="1" applyProtection="1">
      <alignment horizontal="justify" wrapText="1"/>
      <protection locked="0"/>
    </xf>
    <xf numFmtId="0" fontId="2" fillId="0" borderId="11" xfId="2"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2" fillId="0" borderId="0" xfId="0" applyFont="1" applyBorder="1" applyProtection="1">
      <protection locked="0"/>
    </xf>
    <xf numFmtId="0" fontId="2" fillId="0" borderId="0" xfId="0" applyNumberFormat="1" applyFont="1" applyBorder="1" applyProtection="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3" fillId="3" borderId="8" xfId="0" applyNumberFormat="1" applyFont="1" applyFill="1" applyBorder="1" applyAlignment="1" applyProtection="1">
      <alignment horizontal="center"/>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center" vertical="center" wrapText="1"/>
      <protection locked="0"/>
    </xf>
    <xf numFmtId="0" fontId="4" fillId="4" borderId="42" xfId="0" applyFont="1" applyFill="1" applyBorder="1" applyAlignment="1" applyProtection="1">
      <alignment vertical="center" wrapText="1"/>
    </xf>
    <xf numFmtId="0" fontId="4" fillId="4" borderId="43" xfId="0" applyNumberFormat="1" applyFont="1" applyFill="1" applyBorder="1" applyAlignment="1" applyProtection="1">
      <alignment horizontal="center" vertical="center" wrapText="1"/>
    </xf>
    <xf numFmtId="0" fontId="4" fillId="4" borderId="46" xfId="0" applyFont="1" applyFill="1" applyBorder="1" applyAlignment="1" applyProtection="1">
      <alignment horizontal="left" vertical="center" wrapText="1"/>
      <protection locked="0"/>
    </xf>
    <xf numFmtId="0" fontId="2" fillId="0" borderId="17" xfId="0" applyFont="1" applyFill="1" applyBorder="1" applyAlignment="1" applyProtection="1">
      <alignment vertical="center"/>
      <protection locked="0"/>
    </xf>
    <xf numFmtId="0" fontId="4" fillId="0" borderId="49" xfId="0" applyFont="1" applyFill="1" applyBorder="1" applyAlignment="1" applyProtection="1">
      <alignment horizontal="center" vertical="center"/>
    </xf>
    <xf numFmtId="0" fontId="2" fillId="0" borderId="4" xfId="0" applyFont="1" applyFill="1" applyBorder="1" applyAlignment="1" applyProtection="1">
      <alignment vertical="center" wrapText="1"/>
      <protection locked="0"/>
    </xf>
    <xf numFmtId="10" fontId="2" fillId="0" borderId="4" xfId="0" applyNumberFormat="1" applyFont="1" applyFill="1" applyBorder="1" applyProtection="1">
      <protection locked="0"/>
    </xf>
    <xf numFmtId="0" fontId="2" fillId="0" borderId="11" xfId="0" applyFont="1" applyFill="1" applyBorder="1" applyProtection="1">
      <protection locked="0"/>
    </xf>
    <xf numFmtId="0" fontId="2" fillId="0" borderId="18"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9" fontId="5" fillId="0" borderId="4" xfId="0" applyNumberFormat="1" applyFont="1" applyBorder="1" applyAlignment="1" applyProtection="1">
      <alignment horizontal="center" vertical="center"/>
      <protection locked="0"/>
    </xf>
    <xf numFmtId="44" fontId="2" fillId="0" borderId="17" xfId="1" applyFont="1" applyBorder="1" applyAlignment="1">
      <alignment horizontal="center" vertical="center"/>
    </xf>
    <xf numFmtId="0" fontId="2" fillId="0" borderId="17" xfId="0" applyFont="1" applyBorder="1" applyAlignment="1">
      <alignment vertical="center" wrapText="1"/>
    </xf>
    <xf numFmtId="0" fontId="2" fillId="0" borderId="18" xfId="0" applyFont="1" applyFill="1" applyBorder="1" applyProtection="1">
      <protection locked="0"/>
    </xf>
    <xf numFmtId="0" fontId="2" fillId="0" borderId="4" xfId="0" applyFont="1" applyFill="1" applyBorder="1" applyAlignment="1" applyProtection="1">
      <alignment horizontal="center" vertical="center"/>
      <protection locked="0"/>
    </xf>
    <xf numFmtId="44" fontId="2" fillId="0" borderId="4" xfId="1" applyFont="1" applyBorder="1" applyAlignment="1">
      <alignment horizontal="center" vertical="center"/>
    </xf>
    <xf numFmtId="0" fontId="2" fillId="0" borderId="4" xfId="0" applyFont="1" applyBorder="1" applyProtection="1">
      <protection locked="0"/>
    </xf>
    <xf numFmtId="0" fontId="2" fillId="0" borderId="4" xfId="0" applyFont="1" applyFill="1" applyBorder="1" applyAlignment="1" applyProtection="1">
      <alignment horizontal="justify" wrapText="1"/>
      <protection locked="0"/>
    </xf>
    <xf numFmtId="0" fontId="2" fillId="0" borderId="4" xfId="2" applyNumberFormat="1" applyFont="1" applyFill="1" applyBorder="1" applyAlignment="1" applyProtection="1">
      <alignment vertical="center"/>
      <protection locked="0"/>
    </xf>
    <xf numFmtId="0" fontId="2" fillId="0" borderId="11" xfId="0" applyFont="1" applyFill="1" applyBorder="1" applyAlignment="1" applyProtection="1">
      <alignment horizontal="justify" wrapText="1"/>
      <protection locked="0"/>
    </xf>
    <xf numFmtId="0" fontId="2" fillId="0" borderId="19" xfId="0" applyFont="1" applyFill="1" applyBorder="1" applyProtection="1">
      <protection locked="0"/>
    </xf>
    <xf numFmtId="0" fontId="2" fillId="0" borderId="4" xfId="0" applyFont="1" applyFill="1" applyBorder="1" applyAlignment="1" applyProtection="1">
      <alignment horizontal="justify"/>
      <protection locked="0"/>
    </xf>
    <xf numFmtId="0" fontId="2" fillId="0" borderId="20" xfId="0" applyFont="1" applyBorder="1" applyProtection="1">
      <protection locked="0"/>
    </xf>
    <xf numFmtId="0" fontId="2" fillId="0" borderId="4" xfId="0" applyFont="1" applyBorder="1" applyAlignment="1" applyProtection="1">
      <alignment horizontal="center"/>
      <protection locked="0"/>
    </xf>
    <xf numFmtId="0" fontId="2" fillId="0" borderId="17" xfId="0" applyFont="1" applyBorder="1" applyAlignment="1"/>
    <xf numFmtId="9" fontId="2" fillId="0" borderId="11" xfId="0" applyNumberFormat="1" applyFont="1" applyBorder="1" applyAlignment="1" applyProtection="1">
      <alignment horizontal="center"/>
      <protection locked="0"/>
    </xf>
    <xf numFmtId="44" fontId="2" fillId="0" borderId="4" xfId="1" applyFont="1" applyBorder="1"/>
    <xf numFmtId="9" fontId="2" fillId="0" borderId="17" xfId="2" applyFont="1" applyBorder="1" applyAlignment="1" applyProtection="1">
      <alignment horizontal="center" vertical="center"/>
    </xf>
    <xf numFmtId="0" fontId="2" fillId="0" borderId="0" xfId="0" applyFont="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2" fillId="0" borderId="4" xfId="0" applyFont="1" applyFill="1" applyBorder="1" applyAlignment="1" applyProtection="1">
      <alignment horizontal="justify" vertical="center" wrapText="1"/>
      <protection locked="0"/>
    </xf>
    <xf numFmtId="0" fontId="3" fillId="2" borderId="1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protection locked="0"/>
    </xf>
    <xf numFmtId="0" fontId="2" fillId="0" borderId="0" xfId="0" applyFont="1" applyFill="1" applyBorder="1"/>
    <xf numFmtId="9" fontId="2" fillId="0" borderId="4" xfId="2"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17" xfId="0" applyFont="1" applyFill="1" applyBorder="1" applyAlignment="1" applyProtection="1">
      <alignment vertical="center" wrapText="1"/>
      <protection locked="0"/>
    </xf>
    <xf numFmtId="0" fontId="2" fillId="0" borderId="17" xfId="0" applyFont="1" applyFill="1" applyBorder="1" applyAlignment="1" applyProtection="1">
      <alignment wrapText="1"/>
      <protection locked="0"/>
    </xf>
    <xf numFmtId="0" fontId="2" fillId="0" borderId="11" xfId="0" applyFont="1" applyFill="1" applyBorder="1" applyAlignment="1" applyProtection="1">
      <alignment vertical="center" wrapText="1"/>
      <protection locked="0"/>
    </xf>
    <xf numFmtId="44" fontId="2" fillId="0" borderId="17" xfId="1" applyFont="1" applyFill="1" applyBorder="1" applyAlignment="1" applyProtection="1">
      <alignment wrapText="1"/>
      <protection locked="0"/>
    </xf>
    <xf numFmtId="44" fontId="2" fillId="0" borderId="4" xfId="1" applyFont="1" applyFill="1" applyBorder="1" applyAlignment="1" applyProtection="1">
      <alignment wrapText="1"/>
      <protection locked="0"/>
    </xf>
    <xf numFmtId="0" fontId="2" fillId="0" borderId="6" xfId="0" applyFont="1" applyFill="1" applyBorder="1" applyAlignment="1" applyProtection="1">
      <alignment horizontal="center" vertical="center"/>
      <protection locked="0"/>
    </xf>
    <xf numFmtId="0" fontId="2" fillId="0" borderId="54" xfId="0" applyFont="1" applyFill="1" applyBorder="1" applyProtection="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justify" vertical="center" wrapText="1"/>
      <protection locked="0"/>
    </xf>
    <xf numFmtId="0" fontId="2" fillId="0" borderId="0" xfId="0" applyFont="1" applyBorder="1" applyAlignment="1" applyProtection="1">
      <alignment horizontal="justify" wrapText="1"/>
      <protection locked="0"/>
    </xf>
    <xf numFmtId="9" fontId="2" fillId="0" borderId="0" xfId="2" applyFont="1" applyBorder="1" applyAlignment="1" applyProtection="1">
      <alignment horizontal="center" vertical="center"/>
    </xf>
    <xf numFmtId="9" fontId="2" fillId="0" borderId="0" xfId="0" applyNumberFormat="1"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17" xfId="0" applyFont="1" applyFill="1" applyBorder="1" applyAlignment="1" applyProtection="1">
      <alignment horizontal="center" vertical="center"/>
      <protection locked="0"/>
    </xf>
    <xf numFmtId="164" fontId="2" fillId="0" borderId="4" xfId="1" applyNumberFormat="1" applyFont="1" applyFill="1" applyBorder="1" applyAlignment="1" applyProtection="1">
      <alignment vertical="center"/>
      <protection locked="0"/>
    </xf>
    <xf numFmtId="0" fontId="2" fillId="0" borderId="17" xfId="0" applyFont="1" applyFill="1" applyBorder="1" applyAlignment="1" applyProtection="1">
      <alignment horizontal="justify" wrapText="1"/>
      <protection locked="0"/>
    </xf>
    <xf numFmtId="0" fontId="2" fillId="0" borderId="16"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 fillId="0" borderId="54" xfId="0" applyFont="1" applyFill="1" applyBorder="1" applyAlignment="1" applyProtection="1">
      <alignment vertical="center" wrapText="1"/>
      <protection locked="0"/>
    </xf>
    <xf numFmtId="0" fontId="2" fillId="0" borderId="4" xfId="0" applyFont="1" applyFill="1" applyBorder="1" applyAlignment="1" applyProtection="1">
      <alignment horizontal="center"/>
      <protection locked="0"/>
    </xf>
    <xf numFmtId="0" fontId="2" fillId="0" borderId="4" xfId="0" applyFont="1" applyFill="1" applyBorder="1" applyAlignment="1" applyProtection="1">
      <alignment horizontal="justify" wrapText="1"/>
      <protection locked="0"/>
    </xf>
    <xf numFmtId="0" fontId="2" fillId="0" borderId="17" xfId="0" applyFont="1" applyFill="1" applyBorder="1" applyAlignment="1" applyProtection="1">
      <alignment horizontal="center"/>
      <protection locked="0"/>
    </xf>
    <xf numFmtId="165" fontId="2" fillId="0" borderId="17" xfId="0" applyNumberFormat="1" applyFont="1" applyFill="1" applyBorder="1" applyAlignment="1" applyProtection="1">
      <alignment horizontal="center"/>
      <protection locked="0"/>
    </xf>
    <xf numFmtId="1" fontId="2" fillId="0" borderId="6"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top" wrapText="1"/>
      <protection locked="0"/>
    </xf>
    <xf numFmtId="0" fontId="2" fillId="0" borderId="50" xfId="0" applyFont="1" applyFill="1" applyBorder="1" applyAlignment="1" applyProtection="1">
      <alignment horizontal="center"/>
      <protection locked="0"/>
    </xf>
    <xf numFmtId="0" fontId="4" fillId="0" borderId="61" xfId="0" applyFont="1" applyFill="1" applyBorder="1" applyAlignment="1" applyProtection="1">
      <alignment horizontal="center" vertical="center"/>
    </xf>
    <xf numFmtId="9" fontId="2" fillId="0" borderId="11" xfId="0" applyNumberFormat="1" applyFont="1" applyFill="1" applyBorder="1" applyAlignment="1" applyProtection="1">
      <alignment horizontal="center"/>
      <protection locked="0"/>
    </xf>
    <xf numFmtId="9" fontId="2" fillId="0" borderId="11" xfId="2" applyNumberFormat="1" applyFont="1" applyBorder="1" applyAlignment="1" applyProtection="1">
      <alignment horizontal="center" vertical="center"/>
    </xf>
    <xf numFmtId="0" fontId="2" fillId="0" borderId="19" xfId="0" applyFont="1" applyFill="1" applyBorder="1" applyAlignment="1" applyProtection="1">
      <alignment horizontal="justify" wrapText="1"/>
      <protection locked="0"/>
    </xf>
    <xf numFmtId="0" fontId="2" fillId="0" borderId="0" xfId="0" applyFont="1" applyBorder="1" applyAlignment="1">
      <alignment horizontal="justify" vertical="center" wrapText="1"/>
    </xf>
    <xf numFmtId="9"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justify"/>
      <protection locked="0"/>
    </xf>
    <xf numFmtId="0" fontId="2" fillId="0" borderId="0" xfId="0" applyFont="1" applyFill="1" applyBorder="1" applyProtection="1">
      <protection locked="0"/>
    </xf>
    <xf numFmtId="9" fontId="2" fillId="0" borderId="0" xfId="2" applyNumberFormat="1" applyFont="1" applyBorder="1" applyAlignment="1" applyProtection="1">
      <alignment horizontal="center" vertical="center"/>
    </xf>
    <xf numFmtId="0" fontId="2" fillId="0" borderId="0" xfId="0" applyFont="1" applyFill="1" applyBorder="1" applyAlignment="1" applyProtection="1">
      <alignment horizontal="justify" wrapText="1"/>
      <protection locked="0"/>
    </xf>
    <xf numFmtId="44" fontId="2" fillId="0" borderId="54" xfId="1" applyFont="1" applyFill="1" applyBorder="1" applyProtection="1">
      <protection locked="0"/>
    </xf>
    <xf numFmtId="44" fontId="2" fillId="0" borderId="11" xfId="1" applyFont="1" applyFill="1" applyBorder="1" applyProtection="1">
      <protection locked="0"/>
    </xf>
    <xf numFmtId="0" fontId="2" fillId="0" borderId="28" xfId="2" applyNumberFormat="1" applyFont="1" applyFill="1" applyBorder="1" applyAlignment="1" applyProtection="1">
      <alignment horizontal="center" vertical="center"/>
      <protection locked="0"/>
    </xf>
    <xf numFmtId="44" fontId="2" fillId="0" borderId="28" xfId="1" applyFont="1" applyFill="1" applyBorder="1" applyAlignment="1" applyProtection="1">
      <alignment vertical="center"/>
      <protection locked="0"/>
    </xf>
    <xf numFmtId="44" fontId="2" fillId="0" borderId="4" xfId="1" applyFont="1" applyFill="1" applyBorder="1" applyAlignment="1" applyProtection="1">
      <alignment vertical="center"/>
      <protection locked="0"/>
    </xf>
    <xf numFmtId="9" fontId="2" fillId="0" borderId="28" xfId="2" applyFont="1" applyFill="1" applyBorder="1" applyAlignment="1" applyProtection="1">
      <alignment horizontal="justify" vertical="center"/>
      <protection locked="0"/>
    </xf>
    <xf numFmtId="0" fontId="2" fillId="0" borderId="28" xfId="0" applyFont="1" applyFill="1" applyBorder="1" applyAlignment="1" applyProtection="1">
      <alignment vertical="center"/>
      <protection locked="0"/>
    </xf>
    <xf numFmtId="0" fontId="2" fillId="0" borderId="4" xfId="2" applyNumberFormat="1" applyFont="1" applyFill="1" applyBorder="1" applyAlignment="1" applyProtection="1">
      <alignment horizontal="justify" vertical="center"/>
      <protection locked="0"/>
    </xf>
    <xf numFmtId="9" fontId="2" fillId="0" borderId="17" xfId="2"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2" fillId="0" borderId="11" xfId="0" applyFont="1" applyFill="1" applyBorder="1" applyAlignment="1" applyProtection="1">
      <alignment horizontal="left" vertical="center" wrapText="1"/>
      <protection locked="0"/>
    </xf>
    <xf numFmtId="0" fontId="2" fillId="0" borderId="0" xfId="0" applyFont="1" applyBorder="1" applyAlignment="1" applyProtection="1">
      <alignment horizontal="center"/>
      <protection locked="0"/>
    </xf>
    <xf numFmtId="0" fontId="2" fillId="0" borderId="62"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1"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protection locked="0"/>
    </xf>
    <xf numFmtId="0" fontId="2" fillId="0" borderId="4" xfId="0" applyFont="1" applyFill="1" applyBorder="1" applyAlignment="1" applyProtection="1">
      <alignment horizont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9" fontId="2" fillId="0" borderId="4" xfId="2" applyFont="1" applyFill="1" applyBorder="1" applyAlignment="1" applyProtection="1">
      <alignment horizontal="center" vertical="center"/>
      <protection locked="0"/>
    </xf>
    <xf numFmtId="0" fontId="2" fillId="0" borderId="4" xfId="0" applyFont="1" applyFill="1" applyBorder="1" applyAlignment="1" applyProtection="1">
      <alignment horizontal="justify" wrapText="1"/>
      <protection locked="0"/>
    </xf>
    <xf numFmtId="0" fontId="4" fillId="0" borderId="11" xfId="0" applyFont="1" applyFill="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44" fontId="2" fillId="0" borderId="4" xfId="1" applyFont="1" applyFill="1" applyBorder="1" applyAlignment="1" applyProtection="1">
      <alignment horizontal="center" vertical="center"/>
      <protection locked="0"/>
    </xf>
    <xf numFmtId="44" fontId="2" fillId="0" borderId="4" xfId="1" applyFont="1" applyFill="1" applyBorder="1" applyProtection="1">
      <protection locked="0"/>
    </xf>
    <xf numFmtId="9" fontId="2" fillId="0" borderId="4" xfId="2" applyFont="1" applyFill="1" applyBorder="1" applyProtection="1">
      <protection locked="0"/>
    </xf>
    <xf numFmtId="0" fontId="2" fillId="0" borderId="17" xfId="0" applyFont="1" applyBorder="1" applyAlignment="1">
      <alignment horizontal="justify" vertical="center"/>
    </xf>
    <xf numFmtId="0" fontId="2" fillId="0" borderId="4" xfId="0" applyFont="1" applyFill="1" applyBorder="1" applyAlignment="1" applyProtection="1">
      <alignment horizontal="left" vertical="center"/>
      <protection locked="0"/>
    </xf>
    <xf numFmtId="0" fontId="2" fillId="0" borderId="35" xfId="0" applyFont="1" applyBorder="1" applyAlignment="1" applyProtection="1">
      <alignment horizontal="center"/>
      <protection locked="0"/>
    </xf>
    <xf numFmtId="0" fontId="2" fillId="0" borderId="35" xfId="0" applyFont="1" applyBorder="1" applyProtection="1">
      <protection locked="0"/>
    </xf>
    <xf numFmtId="0" fontId="2" fillId="0" borderId="15" xfId="0" applyFont="1" applyBorder="1" applyProtection="1">
      <protection locked="0"/>
    </xf>
    <xf numFmtId="0" fontId="2" fillId="0" borderId="37" xfId="0" applyFont="1" applyBorder="1" applyProtection="1">
      <protection locked="0"/>
    </xf>
    <xf numFmtId="44" fontId="2" fillId="0" borderId="11" xfId="1" applyFont="1" applyFill="1" applyBorder="1" applyAlignment="1" applyProtection="1">
      <alignment horizontal="center" vertical="center"/>
      <protection locked="0"/>
    </xf>
    <xf numFmtId="0" fontId="7" fillId="0" borderId="4" xfId="0" applyFont="1" applyBorder="1" applyAlignment="1">
      <alignment horizontal="justify" wrapText="1"/>
    </xf>
    <xf numFmtId="0" fontId="7" fillId="0" borderId="0" xfId="0" applyFont="1"/>
    <xf numFmtId="0" fontId="8" fillId="5" borderId="4" xfId="0" applyFont="1" applyFill="1" applyBorder="1" applyAlignment="1">
      <alignment horizontal="center"/>
    </xf>
    <xf numFmtId="0" fontId="8" fillId="5" borderId="4" xfId="0" applyFont="1" applyFill="1" applyBorder="1" applyAlignment="1">
      <alignment horizontal="center" wrapText="1"/>
    </xf>
    <xf numFmtId="0" fontId="8" fillId="0" borderId="4" xfId="0" applyFont="1" applyBorder="1"/>
    <xf numFmtId="0" fontId="7" fillId="0" borderId="4" xfId="0" applyFont="1" applyBorder="1" applyAlignment="1">
      <alignment wrapText="1"/>
    </xf>
    <xf numFmtId="9" fontId="7" fillId="0" borderId="4" xfId="0" applyNumberFormat="1" applyFont="1" applyBorder="1" applyAlignment="1">
      <alignment horizontal="center"/>
    </xf>
    <xf numFmtId="0" fontId="7" fillId="0" borderId="4" xfId="0" applyFont="1" applyBorder="1"/>
    <xf numFmtId="0" fontId="7" fillId="4" borderId="4" xfId="0" applyFont="1" applyFill="1" applyBorder="1"/>
    <xf numFmtId="9" fontId="7" fillId="4" borderId="4" xfId="0" applyNumberFormat="1" applyFont="1" applyFill="1" applyBorder="1" applyAlignment="1">
      <alignment horizontal="center"/>
    </xf>
    <xf numFmtId="0" fontId="7" fillId="4" borderId="4" xfId="0" applyFont="1" applyFill="1" applyBorder="1" applyAlignment="1">
      <alignment horizontal="center"/>
    </xf>
    <xf numFmtId="0" fontId="8" fillId="0" borderId="4" xfId="0" applyFont="1" applyFill="1" applyBorder="1"/>
    <xf numFmtId="0" fontId="7" fillId="0" borderId="4" xfId="0" applyFont="1" applyFill="1" applyBorder="1"/>
    <xf numFmtId="9" fontId="7" fillId="0" borderId="4" xfId="0" applyNumberFormat="1" applyFont="1" applyFill="1" applyBorder="1" applyAlignment="1">
      <alignment horizontal="center"/>
    </xf>
    <xf numFmtId="0" fontId="10" fillId="0" borderId="4" xfId="0" applyFont="1" applyBorder="1" applyAlignment="1">
      <alignment horizontal="justify"/>
    </xf>
    <xf numFmtId="0" fontId="10" fillId="0" borderId="4" xfId="0" applyFont="1" applyBorder="1" applyAlignment="1">
      <alignment horizontal="justify" wrapText="1"/>
    </xf>
    <xf numFmtId="0" fontId="10" fillId="0" borderId="4" xfId="0" applyFont="1" applyBorder="1" applyAlignment="1">
      <alignment horizontal="justify" vertical="center" wrapText="1"/>
    </xf>
    <xf numFmtId="0" fontId="8" fillId="0" borderId="0" xfId="0" applyFont="1"/>
    <xf numFmtId="0" fontId="8" fillId="5" borderId="4" xfId="0" applyFont="1" applyFill="1" applyBorder="1"/>
    <xf numFmtId="0" fontId="8" fillId="0" borderId="55" xfId="0" applyFont="1" applyBorder="1"/>
    <xf numFmtId="0" fontId="7" fillId="0" borderId="55" xfId="0" applyFont="1" applyBorder="1"/>
    <xf numFmtId="9" fontId="7" fillId="0" borderId="55" xfId="0" applyNumberFormat="1" applyFont="1" applyBorder="1" applyAlignment="1">
      <alignment horizontal="center"/>
    </xf>
    <xf numFmtId="0" fontId="7" fillId="0" borderId="4" xfId="0" applyFont="1" applyFill="1" applyBorder="1" applyAlignment="1">
      <alignment wrapText="1"/>
    </xf>
    <xf numFmtId="0" fontId="8" fillId="0" borderId="4" xfId="0" applyFont="1" applyBorder="1" applyAlignment="1">
      <alignment wrapText="1"/>
    </xf>
    <xf numFmtId="0" fontId="11" fillId="0" borderId="0" xfId="0" applyFont="1" applyProtection="1">
      <protection locked="0"/>
    </xf>
    <xf numFmtId="0" fontId="11" fillId="0" borderId="0" xfId="0" applyFont="1" applyBorder="1" applyAlignment="1" applyProtection="1">
      <alignment horizontal="center"/>
      <protection locked="0"/>
    </xf>
    <xf numFmtId="0" fontId="13" fillId="0" borderId="0" xfId="0" applyFont="1" applyBorder="1" applyAlignment="1" applyProtection="1">
      <alignment horizontal="left" vertical="center"/>
      <protection locked="0"/>
    </xf>
    <xf numFmtId="0" fontId="12" fillId="0" borderId="0" xfId="0" applyFont="1" applyFill="1" applyBorder="1" applyAlignment="1" applyProtection="1">
      <alignment horizontal="left"/>
      <protection locked="0"/>
    </xf>
    <xf numFmtId="0" fontId="11" fillId="0" borderId="0" xfId="0" applyFont="1" applyFill="1" applyBorder="1" applyAlignment="1" applyProtection="1">
      <alignment horizontal="center"/>
      <protection locked="0"/>
    </xf>
    <xf numFmtId="0" fontId="12" fillId="3" borderId="7"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9" xfId="0" applyFont="1" applyFill="1" applyBorder="1" applyAlignment="1" applyProtection="1">
      <alignment horizontal="center"/>
      <protection locked="0"/>
    </xf>
    <xf numFmtId="0" fontId="13" fillId="4" borderId="45"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protection locked="0"/>
    </xf>
    <xf numFmtId="0" fontId="11" fillId="0" borderId="29" xfId="0" applyFont="1" applyBorder="1" applyProtection="1">
      <protection locked="0"/>
    </xf>
    <xf numFmtId="0" fontId="11" fillId="0" borderId="0" xfId="0" applyFont="1" applyProtection="1"/>
    <xf numFmtId="0" fontId="11" fillId="0" borderId="17" xfId="0" applyFont="1" applyFill="1" applyBorder="1" applyAlignment="1" applyProtection="1">
      <alignment horizontal="justify" vertical="center" wrapText="1"/>
      <protection locked="0"/>
    </xf>
    <xf numFmtId="9" fontId="11" fillId="0" borderId="17" xfId="2" applyFont="1" applyFill="1" applyBorder="1" applyAlignment="1" applyProtection="1">
      <alignment horizontal="center"/>
      <protection locked="0"/>
    </xf>
    <xf numFmtId="0" fontId="11" fillId="0" borderId="22" xfId="0" applyFont="1" applyFill="1" applyBorder="1" applyAlignment="1" applyProtection="1">
      <alignment horizontal="justify" vertical="center" wrapText="1"/>
      <protection locked="0"/>
    </xf>
    <xf numFmtId="44" fontId="11" fillId="0" borderId="17" xfId="1" applyFont="1" applyFill="1" applyBorder="1" applyProtection="1">
      <protection locked="0"/>
    </xf>
    <xf numFmtId="0" fontId="11" fillId="0" borderId="23" xfId="0" applyFont="1" applyFill="1" applyBorder="1" applyProtection="1">
      <protection locked="0"/>
    </xf>
    <xf numFmtId="0" fontId="11" fillId="0" borderId="17" xfId="2" applyNumberFormat="1" applyFont="1" applyBorder="1" applyAlignment="1" applyProtection="1">
      <alignment horizontal="center" vertical="center"/>
    </xf>
    <xf numFmtId="9" fontId="11" fillId="0" borderId="17" xfId="0" applyNumberFormat="1" applyFont="1" applyBorder="1" applyAlignment="1" applyProtection="1">
      <alignment horizontal="center" vertical="center"/>
    </xf>
    <xf numFmtId="0" fontId="13" fillId="0" borderId="17" xfId="0" applyFont="1" applyFill="1" applyBorder="1" applyAlignment="1" applyProtection="1">
      <alignment horizontal="center" vertical="center"/>
    </xf>
    <xf numFmtId="0" fontId="11" fillId="0" borderId="17" xfId="0" applyFont="1" applyFill="1" applyBorder="1" applyProtection="1">
      <protection locked="0"/>
    </xf>
    <xf numFmtId="0" fontId="11" fillId="0" borderId="4" xfId="0" applyFont="1" applyFill="1" applyBorder="1" applyAlignment="1" applyProtection="1">
      <alignment horizontal="justify" vertical="center" wrapText="1"/>
      <protection locked="0"/>
    </xf>
    <xf numFmtId="0" fontId="11" fillId="0" borderId="4" xfId="0" applyFont="1" applyFill="1" applyBorder="1" applyAlignment="1" applyProtection="1">
      <alignment horizontal="center"/>
      <protection locked="0"/>
    </xf>
    <xf numFmtId="0" fontId="11" fillId="0" borderId="5" xfId="0" applyFont="1" applyFill="1" applyBorder="1" applyAlignment="1" applyProtection="1">
      <alignment horizontal="justify" vertical="center" wrapText="1"/>
      <protection locked="0"/>
    </xf>
    <xf numFmtId="44" fontId="11" fillId="0" borderId="4" xfId="1" applyFont="1" applyFill="1" applyBorder="1" applyProtection="1">
      <protection locked="0"/>
    </xf>
    <xf numFmtId="0" fontId="11" fillId="0" borderId="6" xfId="0" applyFont="1" applyFill="1" applyBorder="1" applyProtection="1">
      <protection locked="0"/>
    </xf>
    <xf numFmtId="0" fontId="11" fillId="0" borderId="4" xfId="2" applyNumberFormat="1" applyFont="1" applyBorder="1" applyAlignment="1" applyProtection="1">
      <alignment horizontal="center" vertical="center"/>
    </xf>
    <xf numFmtId="9" fontId="11" fillId="0" borderId="4" xfId="0" applyNumberFormat="1" applyFont="1" applyBorder="1" applyAlignment="1" applyProtection="1">
      <alignment horizontal="center" vertical="center"/>
    </xf>
    <xf numFmtId="0" fontId="13" fillId="0" borderId="4" xfId="0" applyFont="1" applyFill="1" applyBorder="1" applyAlignment="1" applyProtection="1">
      <alignment horizontal="center" vertical="center"/>
    </xf>
    <xf numFmtId="0" fontId="11" fillId="0" borderId="4" xfId="0" applyFont="1" applyFill="1" applyBorder="1" applyProtection="1">
      <protection locked="0"/>
    </xf>
    <xf numFmtId="9" fontId="11" fillId="0" borderId="4" xfId="0" applyNumberFormat="1" applyFont="1" applyFill="1" applyBorder="1" applyAlignment="1" applyProtection="1">
      <alignment horizontal="center"/>
      <protection locked="0"/>
    </xf>
    <xf numFmtId="9" fontId="11" fillId="0" borderId="4" xfId="2" applyFont="1" applyFill="1" applyBorder="1" applyAlignment="1" applyProtection="1">
      <alignment horizontal="center"/>
      <protection locked="0"/>
    </xf>
    <xf numFmtId="0" fontId="11" fillId="0" borderId="11" xfId="0" applyFont="1" applyFill="1" applyBorder="1" applyAlignment="1" applyProtection="1">
      <alignment horizontal="justify" vertical="center" wrapText="1"/>
      <protection locked="0"/>
    </xf>
    <xf numFmtId="9" fontId="11" fillId="0" borderId="11" xfId="2" applyFont="1" applyFill="1" applyBorder="1" applyAlignment="1" applyProtection="1">
      <alignment horizontal="center"/>
      <protection locked="0"/>
    </xf>
    <xf numFmtId="0" fontId="11" fillId="0" borderId="47" xfId="0" applyFont="1" applyFill="1" applyBorder="1" applyAlignment="1" applyProtection="1">
      <alignment horizontal="justify" wrapText="1"/>
      <protection locked="0"/>
    </xf>
    <xf numFmtId="44" fontId="11" fillId="0" borderId="11" xfId="1" applyFont="1" applyFill="1" applyBorder="1" applyProtection="1">
      <protection locked="0"/>
    </xf>
    <xf numFmtId="0" fontId="11" fillId="0" borderId="24" xfId="0" applyFont="1" applyFill="1" applyBorder="1" applyProtection="1">
      <protection locked="0"/>
    </xf>
    <xf numFmtId="0" fontId="11" fillId="0" borderId="11" xfId="2" applyNumberFormat="1" applyFont="1" applyBorder="1" applyAlignment="1" applyProtection="1">
      <alignment horizontal="center" vertical="center"/>
    </xf>
    <xf numFmtId="9" fontId="11" fillId="0" borderId="11" xfId="0" applyNumberFormat="1" applyFont="1" applyBorder="1" applyAlignment="1" applyProtection="1">
      <alignment horizontal="center" vertical="center"/>
    </xf>
    <xf numFmtId="0" fontId="13" fillId="0" borderId="11" xfId="0" applyFont="1" applyFill="1" applyBorder="1" applyAlignment="1" applyProtection="1">
      <alignment horizontal="center" vertical="center"/>
    </xf>
    <xf numFmtId="0" fontId="11" fillId="0" borderId="11" xfId="0" applyFont="1" applyFill="1" applyBorder="1" applyProtection="1">
      <protection locked="0"/>
    </xf>
    <xf numFmtId="0" fontId="11" fillId="0" borderId="0" xfId="0" applyFont="1" applyFill="1" applyBorder="1" applyProtection="1">
      <protection locked="0"/>
    </xf>
    <xf numFmtId="0" fontId="11" fillId="0" borderId="0" xfId="2" applyNumberFormat="1" applyFont="1" applyBorder="1" applyAlignment="1" applyProtection="1">
      <alignment horizontal="center" vertical="center"/>
    </xf>
    <xf numFmtId="9" fontId="11" fillId="0" borderId="0" xfId="0" applyNumberFormat="1" applyFont="1" applyBorder="1" applyAlignment="1" applyProtection="1">
      <alignment horizontal="center" vertical="center"/>
    </xf>
    <xf numFmtId="0" fontId="13" fillId="0" borderId="0" xfId="0" applyFont="1" applyFill="1" applyBorder="1" applyAlignment="1" applyProtection="1">
      <alignment horizontal="center" vertical="center"/>
    </xf>
    <xf numFmtId="0" fontId="12" fillId="0" borderId="0" xfId="0" applyFont="1" applyProtection="1">
      <protection locked="0"/>
    </xf>
    <xf numFmtId="0" fontId="7" fillId="0" borderId="0" xfId="0" applyFont="1" applyProtection="1">
      <protection locked="0"/>
    </xf>
    <xf numFmtId="0" fontId="11" fillId="0" borderId="0" xfId="0" applyFont="1"/>
    <xf numFmtId="0" fontId="7" fillId="0" borderId="4" xfId="0" applyFont="1" applyBorder="1" applyAlignment="1">
      <alignment horizontal="justify"/>
    </xf>
    <xf numFmtId="0" fontId="13" fillId="4" borderId="42" xfId="0" applyFont="1" applyFill="1" applyBorder="1" applyAlignment="1" applyProtection="1">
      <alignment vertical="center" wrapText="1"/>
    </xf>
    <xf numFmtId="9" fontId="11" fillId="0" borderId="17" xfId="2" applyFont="1" applyFill="1" applyBorder="1" applyAlignment="1" applyProtection="1">
      <alignment vertical="center"/>
      <protection locked="0"/>
    </xf>
    <xf numFmtId="164" fontId="11" fillId="0" borderId="17" xfId="1" applyNumberFormat="1" applyFont="1" applyFill="1" applyBorder="1" applyAlignment="1" applyProtection="1">
      <alignment vertical="center" wrapText="1"/>
      <protection locked="0"/>
    </xf>
    <xf numFmtId="0" fontId="11" fillId="0" borderId="17" xfId="0" applyFont="1" applyFill="1" applyBorder="1" applyAlignment="1" applyProtection="1">
      <alignment vertical="center"/>
      <protection locked="0"/>
    </xf>
    <xf numFmtId="9" fontId="11" fillId="0" borderId="23" xfId="2" applyFont="1" applyFill="1" applyBorder="1" applyAlignment="1" applyProtection="1">
      <alignment horizontal="center" vertical="center"/>
      <protection locked="0"/>
    </xf>
    <xf numFmtId="9" fontId="11" fillId="0" borderId="17" xfId="2" applyNumberFormat="1" applyFont="1" applyBorder="1" applyAlignment="1" applyProtection="1">
      <alignment horizontal="center" vertical="center"/>
    </xf>
    <xf numFmtId="0" fontId="13" fillId="0" borderId="61" xfId="0" applyFont="1" applyFill="1" applyBorder="1" applyAlignment="1" applyProtection="1">
      <alignment horizontal="center" vertical="center"/>
    </xf>
    <xf numFmtId="0" fontId="11" fillId="0" borderId="22" xfId="0" applyFont="1" applyFill="1" applyBorder="1" applyAlignment="1" applyProtection="1">
      <alignment vertical="center"/>
      <protection locked="0"/>
    </xf>
    <xf numFmtId="0" fontId="11" fillId="0" borderId="18" xfId="0" applyFont="1" applyFill="1" applyBorder="1" applyAlignment="1" applyProtection="1">
      <alignment vertical="center"/>
      <protection locked="0"/>
    </xf>
    <xf numFmtId="0" fontId="11" fillId="0" borderId="4" xfId="0" applyFont="1" applyBorder="1" applyAlignment="1">
      <alignment horizontal="justify" wrapText="1"/>
    </xf>
    <xf numFmtId="9" fontId="11" fillId="0" borderId="4" xfId="2" applyFont="1" applyFill="1" applyBorder="1" applyAlignment="1" applyProtection="1">
      <alignment horizontal="center" vertical="center"/>
      <protection locked="0"/>
    </xf>
    <xf numFmtId="0" fontId="11" fillId="0" borderId="4" xfId="2" applyNumberFormat="1" applyFont="1" applyFill="1" applyBorder="1" applyAlignment="1" applyProtection="1">
      <alignment vertical="center"/>
      <protection locked="0"/>
    </xf>
    <xf numFmtId="164" fontId="11" fillId="0" borderId="4" xfId="1" applyNumberFormat="1" applyFont="1" applyFill="1" applyBorder="1" applyAlignment="1" applyProtection="1">
      <alignment wrapText="1"/>
      <protection locked="0"/>
    </xf>
    <xf numFmtId="9" fontId="11" fillId="0" borderId="4" xfId="2" applyNumberFormat="1" applyFont="1" applyBorder="1" applyAlignment="1" applyProtection="1">
      <alignment horizontal="center" vertical="center"/>
    </xf>
    <xf numFmtId="0" fontId="13" fillId="0" borderId="49" xfId="0" applyFont="1" applyFill="1" applyBorder="1" applyAlignment="1" applyProtection="1">
      <alignment horizontal="center" vertical="center"/>
    </xf>
    <xf numFmtId="0" fontId="11" fillId="0" borderId="5" xfId="0" applyFont="1" applyFill="1" applyBorder="1" applyProtection="1">
      <protection locked="0"/>
    </xf>
    <xf numFmtId="0" fontId="11" fillId="0" borderId="20" xfId="0" applyFont="1" applyFill="1" applyBorder="1" applyProtection="1">
      <protection locked="0"/>
    </xf>
    <xf numFmtId="0" fontId="11" fillId="0" borderId="4" xfId="0" applyFont="1" applyFill="1" applyBorder="1" applyAlignment="1" applyProtection="1">
      <alignment wrapText="1"/>
      <protection locked="0"/>
    </xf>
    <xf numFmtId="0" fontId="11" fillId="0" borderId="23" xfId="2"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justify" wrapText="1"/>
      <protection locked="0"/>
    </xf>
    <xf numFmtId="0" fontId="11" fillId="0" borderId="4" xfId="2" applyNumberFormat="1" applyFont="1" applyFill="1" applyBorder="1" applyAlignment="1" applyProtection="1">
      <alignment horizontal="center" vertical="center"/>
      <protection locked="0"/>
    </xf>
    <xf numFmtId="44" fontId="11" fillId="0" borderId="4" xfId="1" applyFont="1" applyFill="1" applyBorder="1" applyAlignment="1" applyProtection="1">
      <alignment wrapText="1"/>
      <protection locked="0"/>
    </xf>
    <xf numFmtId="9" fontId="11" fillId="0" borderId="4" xfId="2" applyFont="1" applyFill="1" applyBorder="1" applyProtection="1">
      <protection locked="0"/>
    </xf>
    <xf numFmtId="0" fontId="11" fillId="0" borderId="4" xfId="0" applyFont="1" applyBorder="1" applyAlignment="1">
      <alignment horizontal="justify"/>
    </xf>
    <xf numFmtId="0" fontId="11" fillId="0" borderId="21" xfId="0" applyFont="1" applyFill="1" applyBorder="1" applyAlignment="1" applyProtection="1">
      <alignment horizontal="justify" wrapText="1"/>
      <protection locked="0"/>
    </xf>
    <xf numFmtId="0" fontId="11" fillId="0" borderId="11" xfId="0" applyFont="1" applyFill="1" applyBorder="1" applyAlignment="1" applyProtection="1">
      <alignment wrapText="1"/>
      <protection locked="0"/>
    </xf>
    <xf numFmtId="9" fontId="11" fillId="0" borderId="11" xfId="2" applyNumberFormat="1" applyFont="1" applyBorder="1" applyAlignment="1" applyProtection="1">
      <alignment horizontal="center" vertical="center"/>
    </xf>
    <xf numFmtId="0" fontId="13" fillId="0" borderId="59" xfId="0" applyFont="1" applyFill="1" applyBorder="1" applyAlignment="1" applyProtection="1">
      <alignment horizontal="center" vertical="center"/>
    </xf>
    <xf numFmtId="0" fontId="11" fillId="0" borderId="47" xfId="0" applyFont="1" applyFill="1" applyBorder="1" applyProtection="1">
      <protection locked="0"/>
    </xf>
    <xf numFmtId="0" fontId="11" fillId="0" borderId="19" xfId="0" applyFont="1" applyFill="1" applyBorder="1" applyProtection="1">
      <protection locked="0"/>
    </xf>
    <xf numFmtId="0" fontId="11" fillId="0" borderId="22" xfId="0" applyFont="1" applyBorder="1" applyAlignment="1">
      <alignment horizontal="justify"/>
    </xf>
    <xf numFmtId="0" fontId="11" fillId="0" borderId="17" xfId="2" applyNumberFormat="1" applyFont="1" applyFill="1" applyBorder="1" applyAlignment="1" applyProtection="1">
      <alignment horizontal="center" vertical="center" wrapText="1"/>
      <protection locked="0"/>
    </xf>
    <xf numFmtId="0" fontId="11" fillId="0" borderId="5" xfId="0" applyFont="1" applyBorder="1" applyAlignment="1">
      <alignment horizontal="justify"/>
    </xf>
    <xf numFmtId="0" fontId="11" fillId="0" borderId="5" xfId="0" applyFont="1" applyBorder="1" applyAlignment="1">
      <alignment horizontal="justify" wrapText="1"/>
    </xf>
    <xf numFmtId="44" fontId="11" fillId="0" borderId="4" xfId="0" applyNumberFormat="1" applyFont="1" applyFill="1" applyBorder="1" applyProtection="1">
      <protection locked="0"/>
    </xf>
    <xf numFmtId="0" fontId="11" fillId="0" borderId="55" xfId="0" applyFont="1" applyFill="1" applyBorder="1" applyAlignment="1" applyProtection="1">
      <alignment wrapText="1"/>
      <protection locked="0"/>
    </xf>
    <xf numFmtId="0" fontId="11" fillId="0" borderId="55" xfId="0" applyFont="1" applyFill="1" applyBorder="1" applyProtection="1">
      <protection locked="0"/>
    </xf>
    <xf numFmtId="0" fontId="11" fillId="0" borderId="21" xfId="0" applyFont="1" applyBorder="1" applyAlignment="1">
      <alignment horizontal="justify"/>
    </xf>
    <xf numFmtId="9" fontId="11" fillId="0" borderId="41" xfId="2" applyFont="1" applyFill="1" applyBorder="1" applyAlignment="1" applyProtection="1">
      <alignment horizontal="center" vertical="center"/>
      <protection locked="0"/>
    </xf>
    <xf numFmtId="9" fontId="11" fillId="0" borderId="67" xfId="2" applyFont="1" applyFill="1" applyBorder="1" applyAlignment="1" applyProtection="1">
      <alignment horizontal="center" vertical="center"/>
      <protection locked="0"/>
    </xf>
    <xf numFmtId="0" fontId="9" fillId="0" borderId="0" xfId="0" applyFont="1"/>
    <xf numFmtId="9" fontId="2" fillId="0" borderId="4" xfId="0" applyNumberFormat="1" applyFont="1" applyBorder="1" applyAlignment="1" applyProtection="1">
      <alignment horizontal="center"/>
      <protection locked="0"/>
    </xf>
    <xf numFmtId="0" fontId="2" fillId="0" borderId="18" xfId="0" applyFont="1" applyFill="1" applyBorder="1" applyAlignment="1" applyProtection="1">
      <alignment horizontal="justify" wrapText="1"/>
      <protection locked="0"/>
    </xf>
    <xf numFmtId="0" fontId="2" fillId="0" borderId="4" xfId="0" applyFont="1" applyBorder="1" applyAlignment="1" applyProtection="1">
      <alignment horizontal="justify"/>
      <protection locked="0"/>
    </xf>
    <xf numFmtId="0" fontId="2" fillId="0" borderId="20" xfId="0" applyFont="1" applyBorder="1" applyAlignment="1" applyProtection="1">
      <alignment horizontal="justify"/>
      <protection locked="0"/>
    </xf>
    <xf numFmtId="0" fontId="2" fillId="0" borderId="11" xfId="0" applyFont="1" applyBorder="1" applyAlignment="1" applyProtection="1">
      <alignment horizontal="justify"/>
      <protection locked="0"/>
    </xf>
    <xf numFmtId="0" fontId="2" fillId="0" borderId="19" xfId="0" applyFont="1" applyBorder="1" applyAlignment="1" applyProtection="1">
      <alignment horizontal="justify"/>
      <protection locked="0"/>
    </xf>
    <xf numFmtId="0" fontId="15" fillId="0" borderId="0" xfId="0" applyFont="1"/>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9" fontId="11" fillId="0" borderId="4" xfId="2" applyNumberFormat="1" applyFont="1" applyFill="1" applyBorder="1" applyAlignment="1" applyProtection="1">
      <alignment vertical="center"/>
      <protection locked="0"/>
    </xf>
    <xf numFmtId="0" fontId="2" fillId="0" borderId="0" xfId="0" applyFont="1" applyBorder="1" applyAlignment="1" applyProtection="1">
      <alignment horizontal="center"/>
      <protection locked="0"/>
    </xf>
    <xf numFmtId="0" fontId="2" fillId="0" borderId="5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2" fillId="0" borderId="0" xfId="0" applyFont="1" applyBorder="1"/>
    <xf numFmtId="0" fontId="7" fillId="0" borderId="0"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0" borderId="55" xfId="0" applyFont="1" applyFill="1" applyBorder="1" applyAlignment="1" applyProtection="1">
      <alignment vertical="center"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1" xfId="0" applyFont="1" applyFill="1" applyBorder="1" applyAlignment="1" applyProtection="1">
      <alignment horizontal="center" vertical="center"/>
      <protection locked="0"/>
    </xf>
    <xf numFmtId="0" fontId="2" fillId="0" borderId="4" xfId="0" applyFont="1" applyBorder="1" applyAlignment="1" applyProtection="1">
      <protection locked="0"/>
    </xf>
    <xf numFmtId="0" fontId="2" fillId="0" borderId="48" xfId="0" applyFont="1" applyBorder="1" applyAlignment="1" applyProtection="1">
      <alignment horizontal="center"/>
      <protection locked="0"/>
    </xf>
    <xf numFmtId="0" fontId="2" fillId="0" borderId="17"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2" fillId="0" borderId="71" xfId="0" applyFont="1" applyBorder="1" applyAlignment="1" applyProtection="1">
      <alignment horizontal="center"/>
      <protection locked="0"/>
    </xf>
    <xf numFmtId="0" fontId="2" fillId="0" borderId="11" xfId="0" applyFont="1" applyFill="1" applyBorder="1" applyAlignment="1" applyProtection="1">
      <alignment horizontal="center" vertical="center" wrapText="1"/>
      <protection locked="0"/>
    </xf>
    <xf numFmtId="0" fontId="2" fillId="0" borderId="35" xfId="0" applyFont="1" applyBorder="1" applyAlignment="1" applyProtection="1">
      <alignment horizontal="center"/>
      <protection locked="0"/>
    </xf>
    <xf numFmtId="0" fontId="2" fillId="0" borderId="28" xfId="2" applyNumberFormat="1" applyFont="1" applyBorder="1" applyAlignment="1" applyProtection="1">
      <alignment horizontal="center" vertical="center"/>
    </xf>
    <xf numFmtId="9" fontId="2" fillId="0" borderId="28" xfId="0" applyNumberFormat="1" applyFont="1" applyBorder="1" applyAlignment="1" applyProtection="1">
      <alignment horizontal="center" vertical="center"/>
    </xf>
    <xf numFmtId="0" fontId="2" fillId="0" borderId="28"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11"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xf>
    <xf numFmtId="164" fontId="2" fillId="0" borderId="4" xfId="1" applyNumberFormat="1" applyFont="1" applyFill="1" applyBorder="1" applyAlignment="1" applyProtection="1">
      <alignment horizontal="center" vertic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0" fontId="2" fillId="0" borderId="11" xfId="0" applyFont="1" applyFill="1" applyBorder="1" applyAlignment="1" applyProtection="1">
      <alignment horizontal="center"/>
      <protection locked="0"/>
    </xf>
    <xf numFmtId="44" fontId="2" fillId="0" borderId="4" xfId="1" applyFont="1" applyFill="1" applyBorder="1" applyAlignment="1" applyProtection="1">
      <alignment horizontal="center" vertical="center"/>
      <protection locked="0"/>
    </xf>
    <xf numFmtId="164" fontId="2" fillId="0" borderId="55" xfId="1" applyNumberFormat="1" applyFont="1" applyFill="1" applyBorder="1" applyAlignment="1" applyProtection="1">
      <alignment vertical="center"/>
      <protection locked="0"/>
    </xf>
    <xf numFmtId="0" fontId="2" fillId="0" borderId="4" xfId="0" applyFont="1" applyBorder="1" applyAlignment="1">
      <alignment horizontal="justify" vertical="center"/>
    </xf>
    <xf numFmtId="9" fontId="2" fillId="0" borderId="54" xfId="2" applyFont="1" applyFill="1" applyBorder="1" applyAlignment="1" applyProtection="1">
      <alignment vertical="center"/>
      <protection locked="0"/>
    </xf>
    <xf numFmtId="9" fontId="2" fillId="0" borderId="26" xfId="2" applyFont="1" applyFill="1" applyBorder="1" applyAlignment="1" applyProtection="1">
      <alignment vertical="center"/>
      <protection locked="0"/>
    </xf>
    <xf numFmtId="9" fontId="2" fillId="0" borderId="55" xfId="2"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55" xfId="0" applyFont="1" applyFill="1" applyBorder="1" applyAlignment="1" applyProtection="1">
      <alignment vertical="center"/>
      <protection locked="0"/>
    </xf>
    <xf numFmtId="0" fontId="2" fillId="0" borderId="4" xfId="0" applyFont="1" applyFill="1" applyBorder="1" applyAlignment="1" applyProtection="1">
      <alignment horizontal="justify" vertical="center" wrapText="1"/>
      <protection locked="0"/>
    </xf>
    <xf numFmtId="0" fontId="2" fillId="0" borderId="17" xfId="0" applyFont="1" applyFill="1" applyBorder="1" applyAlignment="1" applyProtection="1">
      <alignment horizontal="justify" vertical="center" wrapText="1"/>
      <protection locked="0"/>
    </xf>
    <xf numFmtId="0" fontId="2" fillId="0" borderId="0" xfId="0" applyFont="1" applyBorder="1" applyAlignment="1" applyProtection="1">
      <alignment horizontal="center"/>
      <protection locked="0"/>
    </xf>
    <xf numFmtId="0" fontId="2" fillId="0" borderId="4" xfId="0" applyFont="1" applyBorder="1" applyAlignment="1" applyProtection="1">
      <alignment horizontal="justify" wrapText="1"/>
      <protection locked="0"/>
    </xf>
    <xf numFmtId="0" fontId="2" fillId="0" borderId="11" xfId="0" applyFont="1" applyBorder="1" applyAlignment="1" applyProtection="1">
      <alignment horizontal="justify" wrapText="1"/>
      <protection locked="0"/>
    </xf>
    <xf numFmtId="0" fontId="2" fillId="0" borderId="55" xfId="0" applyFont="1" applyFill="1" applyBorder="1" applyAlignment="1" applyProtection="1">
      <alignment horizontal="justify" vertical="center" wrapText="1"/>
      <protection locked="0"/>
    </xf>
    <xf numFmtId="0" fontId="2" fillId="0" borderId="15" xfId="0" applyFont="1" applyBorder="1" applyAlignment="1" applyProtection="1">
      <alignment horizontal="center"/>
      <protection locked="0"/>
    </xf>
    <xf numFmtId="0" fontId="2" fillId="0" borderId="17" xfId="0" applyFont="1" applyBorder="1" applyAlignment="1">
      <alignment horizontal="justify" wrapText="1"/>
    </xf>
    <xf numFmtId="0" fontId="2" fillId="0" borderId="4" xfId="0" applyFont="1" applyBorder="1" applyAlignment="1">
      <alignment horizontal="justify" wrapText="1"/>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9" fontId="2" fillId="0" borderId="4" xfId="2"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center" vertical="center"/>
    </xf>
    <xf numFmtId="0" fontId="2" fillId="0" borderId="17" xfId="2" applyNumberFormat="1" applyFont="1" applyBorder="1" applyAlignment="1" applyProtection="1">
      <alignment horizontal="center" vertical="center"/>
    </xf>
    <xf numFmtId="9" fontId="2" fillId="0" borderId="17" xfId="2"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xf>
    <xf numFmtId="0" fontId="2" fillId="0" borderId="24" xfId="0" applyFont="1" applyFill="1" applyBorder="1" applyAlignment="1" applyProtection="1">
      <alignment horizontal="justify" vertical="center" wrapText="1"/>
      <protection locked="0"/>
    </xf>
    <xf numFmtId="0" fontId="2" fillId="0" borderId="55" xfId="2" applyNumberFormat="1" applyFont="1" applyFill="1" applyBorder="1" applyAlignment="1" applyProtection="1">
      <alignment horizontal="center" vertical="center"/>
      <protection locked="0"/>
    </xf>
    <xf numFmtId="0" fontId="2" fillId="0" borderId="4" xfId="0" applyFont="1" applyBorder="1" applyProtection="1"/>
    <xf numFmtId="0" fontId="2" fillId="0" borderId="0" xfId="0" applyFont="1" applyFill="1" applyBorder="1" applyAlignment="1" applyProtection="1">
      <alignment horizontal="left" vertical="center"/>
      <protection locked="0"/>
    </xf>
    <xf numFmtId="9" fontId="2" fillId="0" borderId="4" xfId="2" applyFont="1" applyBorder="1" applyAlignment="1" applyProtection="1">
      <alignment horizontal="center" vertical="center"/>
    </xf>
    <xf numFmtId="0" fontId="2" fillId="0" borderId="25" xfId="0" applyFont="1" applyBorder="1" applyAlignment="1" applyProtection="1">
      <alignment horizontal="center"/>
      <protection locked="0"/>
    </xf>
    <xf numFmtId="0" fontId="2" fillId="0" borderId="20" xfId="0" applyFont="1" applyFill="1" applyBorder="1" applyAlignment="1" applyProtection="1">
      <alignment horizontal="justify" vertical="center" wrapText="1"/>
      <protection locked="0"/>
    </xf>
    <xf numFmtId="0" fontId="2" fillId="0" borderId="20" xfId="0" applyFont="1" applyBorder="1" applyAlignment="1" applyProtection="1">
      <alignment wrapText="1"/>
      <protection locked="0"/>
    </xf>
    <xf numFmtId="9" fontId="2" fillId="0" borderId="11" xfId="2" applyFont="1" applyFill="1" applyBorder="1" applyAlignment="1" applyProtection="1">
      <alignment horizontal="center" vertical="center" wrapText="1"/>
      <protection locked="0"/>
    </xf>
    <xf numFmtId="9" fontId="2" fillId="0" borderId="11" xfId="0" applyNumberFormat="1" applyFont="1" applyFill="1" applyBorder="1" applyAlignment="1" applyProtection="1">
      <alignment horizontal="center" vertical="center" wrapText="1"/>
      <protection locked="0"/>
    </xf>
    <xf numFmtId="0" fontId="2" fillId="0" borderId="11" xfId="0" applyFont="1" applyBorder="1" applyProtection="1"/>
    <xf numFmtId="0" fontId="2" fillId="0" borderId="11" xfId="0" applyFont="1" applyBorder="1" applyAlignment="1" applyProtection="1">
      <alignment horizontal="center"/>
      <protection locked="0"/>
    </xf>
    <xf numFmtId="0" fontId="2" fillId="0" borderId="0" xfId="2" applyNumberFormat="1" applyFont="1" applyBorder="1" applyAlignment="1" applyProtection="1">
      <alignment horizontal="center" vertical="center"/>
    </xf>
    <xf numFmtId="0" fontId="2" fillId="0" borderId="17" xfId="0" applyFont="1" applyBorder="1" applyAlignment="1">
      <alignment horizontal="justify"/>
    </xf>
    <xf numFmtId="164" fontId="2" fillId="0" borderId="28" xfId="1" applyNumberFormat="1" applyFont="1" applyFill="1" applyBorder="1" applyAlignment="1" applyProtection="1">
      <alignment vertical="center"/>
      <protection locked="0"/>
    </xf>
    <xf numFmtId="0" fontId="4" fillId="0" borderId="43" xfId="0" applyFont="1" applyFill="1" applyBorder="1" applyAlignment="1" applyProtection="1">
      <alignment horizontal="center" vertical="center"/>
    </xf>
    <xf numFmtId="0" fontId="2" fillId="0" borderId="4" xfId="0" applyFont="1" applyBorder="1" applyAlignment="1" applyProtection="1">
      <alignment horizontal="center"/>
    </xf>
    <xf numFmtId="0" fontId="2" fillId="0" borderId="11" xfId="0" applyFont="1" applyBorder="1" applyAlignment="1" applyProtection="1">
      <alignment horizontal="center"/>
    </xf>
    <xf numFmtId="0" fontId="2" fillId="0" borderId="48" xfId="0" applyFont="1" applyBorder="1" applyProtection="1">
      <protection locked="0"/>
    </xf>
    <xf numFmtId="0" fontId="2" fillId="0" borderId="54" xfId="2" applyNumberFormat="1" applyFont="1" applyFill="1" applyBorder="1" applyAlignment="1" applyProtection="1">
      <alignment horizontal="center" vertical="center"/>
      <protection locked="0"/>
    </xf>
    <xf numFmtId="0" fontId="2" fillId="0" borderId="26" xfId="2"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4" xfId="0" applyFont="1" applyBorder="1" applyAlignment="1">
      <alignment horizontal="justify" vertical="center" wrapText="1"/>
    </xf>
    <xf numFmtId="0" fontId="2" fillId="0" borderId="0" xfId="0" applyFont="1" applyBorder="1" applyAlignment="1" applyProtection="1">
      <alignment horizontal="center"/>
      <protection locked="0"/>
    </xf>
    <xf numFmtId="0" fontId="2" fillId="0" borderId="17" xfId="0" applyFont="1" applyFill="1" applyBorder="1" applyAlignment="1" applyProtection="1">
      <alignment horizontal="justify" vertical="center" wrapText="1"/>
      <protection locked="0"/>
    </xf>
    <xf numFmtId="0" fontId="4" fillId="0" borderId="5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xf>
    <xf numFmtId="0" fontId="2" fillId="0" borderId="4" xfId="2" applyNumberFormat="1" applyFont="1" applyFill="1" applyBorder="1" applyAlignment="1" applyProtection="1">
      <alignment horizontal="center" vertic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2" fillId="0" borderId="17" xfId="2"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0" fontId="2"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justify" vertical="center"/>
      <protection locked="0"/>
    </xf>
    <xf numFmtId="0" fontId="2" fillId="0" borderId="4" xfId="0" applyFont="1" applyFill="1" applyBorder="1" applyAlignment="1">
      <alignment horizontal="justify" vertical="center" wrapText="1"/>
    </xf>
    <xf numFmtId="9" fontId="2" fillId="0" borderId="4" xfId="2" applyFont="1" applyBorder="1" applyAlignment="1" applyProtection="1">
      <alignment horizontal="center"/>
    </xf>
    <xf numFmtId="9" fontId="2" fillId="0" borderId="11" xfId="2" applyFont="1" applyBorder="1" applyAlignment="1" applyProtection="1">
      <alignment horizontal="center"/>
    </xf>
    <xf numFmtId="0" fontId="2" fillId="0" borderId="4" xfId="2" applyNumberFormat="1" applyFont="1" applyBorder="1" applyAlignment="1" applyProtection="1">
      <alignment horizontal="center" vertical="center" wrapText="1"/>
    </xf>
    <xf numFmtId="9" fontId="2" fillId="0" borderId="4" xfId="2" applyFont="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9" fontId="2" fillId="0" borderId="4" xfId="2" applyFont="1" applyBorder="1" applyAlignment="1" applyProtection="1">
      <alignment horizontal="center"/>
      <protection locked="0"/>
    </xf>
    <xf numFmtId="0" fontId="2" fillId="0" borderId="20" xfId="0" applyFont="1" applyBorder="1" applyAlignment="1" applyProtection="1">
      <alignment horizontal="left" vertical="center" wrapText="1"/>
      <protection locked="0"/>
    </xf>
    <xf numFmtId="0" fontId="2" fillId="0" borderId="11" xfId="0" applyFont="1" applyBorder="1" applyAlignment="1" applyProtection="1">
      <alignment wrapText="1"/>
      <protection locked="0"/>
    </xf>
    <xf numFmtId="0" fontId="2" fillId="0" borderId="11" xfId="0" applyFont="1" applyBorder="1" applyAlignment="1" applyProtection="1">
      <protection locked="0"/>
    </xf>
    <xf numFmtId="0" fontId="4" fillId="0" borderId="11" xfId="0" applyFont="1" applyFill="1" applyBorder="1" applyAlignment="1" applyProtection="1">
      <alignment horizontal="center" vertical="center" wrapText="1"/>
    </xf>
    <xf numFmtId="0" fontId="2" fillId="0" borderId="19" xfId="0" applyFont="1" applyBorder="1" applyAlignment="1" applyProtection="1">
      <alignment horizontal="left" vertical="center" wrapText="1"/>
      <protection locked="0"/>
    </xf>
    <xf numFmtId="9" fontId="2" fillId="0" borderId="0" xfId="2" applyFont="1" applyProtection="1">
      <protection locked="0"/>
    </xf>
    <xf numFmtId="9" fontId="3" fillId="0" borderId="0" xfId="2" applyFont="1" applyFill="1" applyBorder="1" applyAlignment="1" applyProtection="1">
      <alignment horizontal="left"/>
      <protection locked="0"/>
    </xf>
    <xf numFmtId="9" fontId="3" fillId="3" borderId="8" xfId="2" applyFont="1" applyFill="1" applyBorder="1" applyAlignment="1" applyProtection="1">
      <alignment horizontal="center"/>
      <protection locked="0"/>
    </xf>
    <xf numFmtId="9" fontId="3" fillId="2" borderId="11" xfId="2" applyFont="1" applyFill="1" applyBorder="1" applyAlignment="1" applyProtection="1">
      <alignment horizontal="center" vertical="center" wrapText="1"/>
      <protection locked="0"/>
    </xf>
    <xf numFmtId="9" fontId="3" fillId="0" borderId="0" xfId="2" applyFont="1" applyFill="1" applyBorder="1" applyAlignment="1" applyProtection="1">
      <alignment horizontal="center" vertical="center" wrapText="1"/>
      <protection locked="0"/>
    </xf>
    <xf numFmtId="9" fontId="2" fillId="0" borderId="0" xfId="2" applyFont="1"/>
    <xf numFmtId="9" fontId="2" fillId="0" borderId="11" xfId="2" applyFont="1" applyBorder="1" applyAlignment="1" applyProtection="1">
      <alignment horizontal="center"/>
      <protection locked="0"/>
    </xf>
    <xf numFmtId="9" fontId="2" fillId="0" borderId="4" xfId="2" applyFont="1" applyFill="1" applyBorder="1" applyAlignment="1" applyProtection="1">
      <alignment horizontal="center"/>
      <protection locked="0"/>
    </xf>
    <xf numFmtId="0" fontId="2" fillId="0" borderId="48" xfId="0" applyFont="1" applyBorder="1"/>
    <xf numFmtId="9" fontId="2" fillId="0" borderId="48" xfId="2" applyFont="1" applyBorder="1"/>
    <xf numFmtId="0" fontId="2" fillId="0" borderId="15" xfId="0" applyFont="1" applyBorder="1"/>
    <xf numFmtId="9" fontId="2" fillId="0" borderId="15" xfId="2" applyFont="1" applyBorder="1"/>
    <xf numFmtId="44" fontId="2" fillId="0" borderId="4" xfId="1" applyFont="1" applyBorder="1" applyProtection="1">
      <protection locked="0"/>
    </xf>
    <xf numFmtId="0" fontId="2" fillId="0" borderId="17" xfId="0" applyNumberFormat="1" applyFont="1" applyBorder="1" applyAlignment="1" applyProtection="1">
      <alignment horizontal="center" vertical="center"/>
    </xf>
    <xf numFmtId="44" fontId="2" fillId="0" borderId="17" xfId="1" applyFont="1" applyBorder="1" applyAlignment="1"/>
    <xf numFmtId="0" fontId="0" fillId="0" borderId="0" xfId="0" applyBorder="1"/>
    <xf numFmtId="0" fontId="0" fillId="0" borderId="71" xfId="0" applyBorder="1"/>
    <xf numFmtId="0" fontId="0" fillId="0" borderId="48" xfId="0" applyBorder="1"/>
    <xf numFmtId="0" fontId="2" fillId="0" borderId="17" xfId="0" applyNumberFormat="1" applyFont="1" applyBorder="1" applyAlignment="1">
      <alignment horizontal="center" vertical="center"/>
    </xf>
    <xf numFmtId="0" fontId="2" fillId="0" borderId="17" xfId="0" applyFont="1" applyBorder="1" applyAlignment="1">
      <alignment vertical="center"/>
    </xf>
    <xf numFmtId="0" fontId="2" fillId="0" borderId="4" xfId="0" applyFont="1" applyBorder="1" applyAlignment="1">
      <alignment horizontal="center" vertical="center"/>
    </xf>
    <xf numFmtId="9" fontId="2" fillId="0" borderId="4" xfId="2" applyFont="1" applyBorder="1" applyAlignment="1">
      <alignment vertical="center"/>
    </xf>
    <xf numFmtId="0" fontId="2" fillId="0" borderId="4" xfId="0" applyNumberFormat="1" applyFont="1" applyBorder="1" applyAlignment="1">
      <alignment horizontal="center" vertical="center"/>
    </xf>
    <xf numFmtId="0" fontId="2" fillId="0" borderId="4" xfId="2" applyNumberFormat="1" applyFont="1" applyBorder="1" applyAlignment="1">
      <alignment horizontal="center" vertical="center"/>
    </xf>
    <xf numFmtId="9" fontId="2" fillId="0" borderId="4" xfId="0" applyNumberFormat="1" applyFont="1" applyBorder="1" applyAlignment="1">
      <alignment horizontal="center" vertical="center"/>
    </xf>
    <xf numFmtId="0" fontId="2" fillId="0" borderId="4" xfId="0" applyFont="1" applyBorder="1" applyAlignment="1" applyProtection="1">
      <alignment horizontal="center" vertical="center"/>
      <protection locked="0"/>
    </xf>
    <xf numFmtId="9"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9"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vertical="center"/>
      <protection locked="0"/>
    </xf>
    <xf numFmtId="9" fontId="2" fillId="0" borderId="17" xfId="0" applyNumberFormat="1" applyFont="1" applyBorder="1" applyAlignment="1">
      <alignment horizontal="center" vertical="center"/>
    </xf>
    <xf numFmtId="9" fontId="2" fillId="0" borderId="4" xfId="2" applyFont="1" applyBorder="1" applyProtection="1"/>
    <xf numFmtId="9" fontId="2" fillId="0" borderId="11" xfId="2" applyFont="1" applyBorder="1" applyProtection="1"/>
    <xf numFmtId="9" fontId="2" fillId="0" borderId="11" xfId="0" applyNumberFormat="1" applyFont="1" applyFill="1" applyBorder="1" applyAlignment="1" applyProtection="1">
      <alignment horizontal="center" vertical="center"/>
      <protection locked="0"/>
    </xf>
    <xf numFmtId="44" fontId="2" fillId="0" borderId="17" xfId="1" applyFont="1" applyFill="1" applyBorder="1" applyAlignment="1" applyProtection="1">
      <alignment vertical="center"/>
      <protection locked="0"/>
    </xf>
    <xf numFmtId="44" fontId="2" fillId="0" borderId="4" xfId="1" applyFont="1" applyBorder="1" applyAlignment="1" applyProtection="1">
      <alignment horizontal="center"/>
      <protection locked="0"/>
    </xf>
    <xf numFmtId="44" fontId="2" fillId="0" borderId="11" xfId="1" applyFont="1" applyBorder="1" applyAlignment="1" applyProtection="1">
      <alignment horizontal="center"/>
      <protection locked="0"/>
    </xf>
    <xf numFmtId="9" fontId="2" fillId="0" borderId="4" xfId="2" applyNumberFormat="1" applyFont="1" applyFill="1" applyBorder="1" applyAlignment="1" applyProtection="1">
      <alignment horizontal="center" vertical="center"/>
      <protection locked="0"/>
    </xf>
    <xf numFmtId="9" fontId="2" fillId="0" borderId="54" xfId="2" applyNumberFormat="1" applyFont="1" applyFill="1" applyBorder="1" applyAlignment="1" applyProtection="1">
      <alignment horizontal="center" vertical="center"/>
      <protection locked="0"/>
    </xf>
    <xf numFmtId="9" fontId="2" fillId="0" borderId="4" xfId="2" applyNumberFormat="1" applyFont="1" applyBorder="1" applyAlignment="1" applyProtection="1">
      <alignment horizontal="center" vertical="center"/>
    </xf>
    <xf numFmtId="1" fontId="2" fillId="0" borderId="4"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xf>
    <xf numFmtId="1" fontId="2" fillId="0" borderId="17"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xf>
    <xf numFmtId="0" fontId="2" fillId="0" borderId="19" xfId="0" applyFont="1" applyBorder="1" applyProtection="1">
      <protection locked="0"/>
    </xf>
    <xf numFmtId="0" fontId="2" fillId="0" borderId="11" xfId="0" applyFont="1" applyBorder="1" applyAlignment="1" applyProtection="1">
      <alignment horizontal="center" vertical="center"/>
      <protection locked="0"/>
    </xf>
    <xf numFmtId="44" fontId="2" fillId="0" borderId="11" xfId="1" applyFont="1" applyBorder="1" applyProtection="1">
      <protection locked="0"/>
    </xf>
    <xf numFmtId="0" fontId="2" fillId="6" borderId="62"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62" xfId="0" applyFont="1" applyFill="1" applyBorder="1" applyAlignment="1" applyProtection="1">
      <alignment horizontal="center" vertical="center"/>
      <protection locked="0"/>
    </xf>
    <xf numFmtId="0" fontId="2" fillId="0" borderId="17" xfId="0" applyFont="1" applyFill="1" applyBorder="1" applyAlignment="1" applyProtection="1">
      <alignment horizontal="justify" vertical="center" wrapText="1"/>
      <protection locked="0"/>
    </xf>
    <xf numFmtId="0" fontId="2" fillId="0" borderId="4" xfId="0" applyFont="1" applyBorder="1" applyAlignment="1">
      <alignment horizontal="justify" wrapText="1"/>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4" xfId="0" applyFont="1" applyBorder="1" applyAlignment="1" applyProtection="1">
      <alignment horizontal="justify" wrapText="1"/>
      <protection locked="0"/>
    </xf>
    <xf numFmtId="9" fontId="2" fillId="0" borderId="4" xfId="2" applyFont="1" applyFill="1" applyBorder="1" applyAlignment="1" applyProtection="1">
      <alignment horizontal="center" vertical="center" wrapText="1"/>
      <protection locked="0"/>
    </xf>
    <xf numFmtId="9" fontId="2" fillId="0" borderId="4" xfId="2"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20" xfId="0" applyFont="1" applyFill="1" applyBorder="1" applyAlignment="1" applyProtection="1">
      <alignment horizontal="justify" vertical="center" wrapText="1"/>
      <protection locked="0"/>
    </xf>
    <xf numFmtId="0" fontId="2" fillId="0" borderId="4" xfId="2"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9" fontId="2" fillId="0" borderId="4" xfId="0" applyNumberFormat="1" applyFont="1" applyBorder="1" applyAlignment="1" applyProtection="1">
      <alignment horizontal="center" vertical="center"/>
    </xf>
    <xf numFmtId="9" fontId="2" fillId="0" borderId="4" xfId="2"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9" fontId="2" fillId="0" borderId="4" xfId="0" applyNumberFormat="1" applyFont="1" applyFill="1" applyBorder="1" applyAlignment="1" applyProtection="1">
      <alignment horizontal="center" vertical="center"/>
      <protection locked="0"/>
    </xf>
    <xf numFmtId="44" fontId="2" fillId="0" borderId="4" xfId="1" applyFont="1" applyFill="1" applyBorder="1" applyAlignment="1" applyProtection="1">
      <alignment horizontal="center" vertical="center"/>
      <protection locked="0"/>
    </xf>
    <xf numFmtId="44" fontId="2" fillId="0" borderId="4" xfId="1" applyFont="1" applyFill="1" applyBorder="1" applyAlignment="1" applyProtection="1">
      <alignment horizontal="center"/>
      <protection locked="0"/>
    </xf>
    <xf numFmtId="0" fontId="4" fillId="0" borderId="17" xfId="0" applyFont="1" applyFill="1" applyBorder="1" applyAlignment="1" applyProtection="1">
      <alignment horizontal="center" vertical="center"/>
    </xf>
    <xf numFmtId="9" fontId="2" fillId="0" borderId="17" xfId="0" applyNumberFormat="1" applyFont="1" applyBorder="1" applyAlignment="1" applyProtection="1">
      <alignment horizontal="center" vertical="center"/>
    </xf>
    <xf numFmtId="0" fontId="2" fillId="0" borderId="4" xfId="0" applyFont="1" applyFill="1" applyBorder="1" applyAlignment="1" applyProtection="1">
      <alignment horizontal="left" vertical="center" wrapText="1"/>
      <protection locked="0"/>
    </xf>
    <xf numFmtId="0" fontId="11" fillId="0" borderId="4" xfId="2" applyNumberFormat="1" applyFont="1" applyBorder="1" applyAlignment="1" applyProtection="1">
      <alignment horizontal="center" vertical="center"/>
    </xf>
    <xf numFmtId="0" fontId="7" fillId="0" borderId="0" xfId="0" applyFont="1" applyBorder="1" applyAlignment="1" applyProtection="1">
      <alignment horizontal="center"/>
      <protection locked="0"/>
    </xf>
    <xf numFmtId="0" fontId="2" fillId="0" borderId="4" xfId="0" applyFont="1" applyBorder="1" applyProtection="1">
      <protection locked="0"/>
    </xf>
    <xf numFmtId="0" fontId="2" fillId="0" borderId="4" xfId="0" applyFont="1" applyBorder="1" applyAlignment="1" applyProtection="1">
      <alignment horizontal="center"/>
      <protection locked="0"/>
    </xf>
    <xf numFmtId="0" fontId="2" fillId="0" borderId="4" xfId="0" applyFont="1" applyBorder="1" applyAlignment="1">
      <alignment horizontal="center"/>
    </xf>
    <xf numFmtId="0" fontId="2" fillId="0" borderId="11" xfId="0" applyFont="1" applyBorder="1" applyAlignment="1" applyProtection="1">
      <alignment horizontal="center"/>
      <protection locked="0"/>
    </xf>
    <xf numFmtId="0" fontId="7" fillId="0" borderId="4" xfId="0" applyFont="1" applyFill="1" applyBorder="1" applyAlignment="1" applyProtection="1">
      <alignment horizontal="justify" vertical="center" wrapText="1"/>
      <protection locked="0"/>
    </xf>
    <xf numFmtId="0" fontId="18" fillId="0" borderId="0" xfId="0" applyFont="1" applyBorder="1" applyAlignment="1" applyProtection="1">
      <alignment horizontal="left" vertical="center"/>
      <protection locked="0"/>
    </xf>
    <xf numFmtId="0" fontId="8" fillId="0" borderId="0"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8" fillId="3" borderId="7" xfId="0" applyFont="1" applyFill="1" applyBorder="1" applyAlignment="1" applyProtection="1">
      <alignment horizontal="center"/>
      <protection locked="0"/>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2" borderId="16" xfId="0" applyFont="1" applyFill="1" applyBorder="1" applyAlignment="1" applyProtection="1">
      <alignment horizontal="center" vertical="center" wrapText="1"/>
      <protection locked="0"/>
    </xf>
    <xf numFmtId="0" fontId="18" fillId="4" borderId="45"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18" fillId="4" borderId="42" xfId="0" applyFont="1" applyFill="1" applyBorder="1" applyAlignment="1" applyProtection="1">
      <alignment vertical="center" wrapText="1"/>
    </xf>
    <xf numFmtId="0" fontId="18" fillId="4" borderId="43" xfId="0" applyFont="1" applyFill="1" applyBorder="1" applyAlignment="1" applyProtection="1">
      <alignment horizontal="center" vertical="center" wrapText="1"/>
    </xf>
    <xf numFmtId="0" fontId="18" fillId="4" borderId="44"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protection locked="0"/>
    </xf>
    <xf numFmtId="0" fontId="7" fillId="0" borderId="29" xfId="0" applyFont="1" applyBorder="1" applyProtection="1">
      <protection locked="0"/>
    </xf>
    <xf numFmtId="0" fontId="7" fillId="0" borderId="0" xfId="0" applyFont="1" applyProtection="1"/>
    <xf numFmtId="0" fontId="7" fillId="0" borderId="17" xfId="0" applyFont="1" applyFill="1" applyBorder="1" applyAlignment="1" applyProtection="1">
      <alignment horizontal="justify" vertical="center" wrapText="1"/>
      <protection locked="0"/>
    </xf>
    <xf numFmtId="0" fontId="7" fillId="0" borderId="17" xfId="2" applyNumberFormat="1" applyFont="1" applyFill="1" applyBorder="1" applyAlignment="1" applyProtection="1">
      <alignment vertical="center"/>
      <protection locked="0"/>
    </xf>
    <xf numFmtId="9" fontId="7" fillId="0" borderId="17" xfId="2" applyFont="1" applyFill="1" applyBorder="1" applyAlignment="1" applyProtection="1">
      <alignment vertical="center"/>
      <protection locked="0"/>
    </xf>
    <xf numFmtId="0" fontId="7" fillId="0" borderId="55" xfId="0" applyFont="1" applyFill="1" applyBorder="1" applyAlignment="1" applyProtection="1">
      <alignment horizontal="justify" vertical="center" wrapText="1"/>
      <protection locked="0"/>
    </xf>
    <xf numFmtId="0" fontId="7" fillId="0" borderId="4" xfId="2" applyNumberFormat="1" applyFont="1" applyFill="1" applyBorder="1" applyAlignment="1" applyProtection="1">
      <alignment vertical="center"/>
      <protection locked="0"/>
    </xf>
    <xf numFmtId="0" fontId="7" fillId="0" borderId="4" xfId="0" applyFont="1" applyFill="1" applyBorder="1" applyProtection="1">
      <protection locked="0"/>
    </xf>
    <xf numFmtId="0" fontId="7" fillId="0" borderId="15" xfId="0" applyFont="1" applyBorder="1" applyProtection="1">
      <protection locked="0"/>
    </xf>
    <xf numFmtId="0" fontId="7" fillId="0" borderId="0" xfId="0" applyFont="1" applyBorder="1" applyProtection="1">
      <protection locked="0"/>
    </xf>
    <xf numFmtId="0" fontId="7" fillId="0" borderId="35" xfId="0" applyFont="1" applyBorder="1" applyProtection="1">
      <protection locked="0"/>
    </xf>
    <xf numFmtId="0" fontId="8" fillId="0" borderId="0" xfId="0" applyFont="1" applyProtection="1">
      <protection locked="0"/>
    </xf>
    <xf numFmtId="0" fontId="7" fillId="0" borderId="15" xfId="0" applyFont="1" applyBorder="1" applyAlignment="1" applyProtection="1">
      <alignment horizontal="left" wrapText="1"/>
      <protection locked="0"/>
    </xf>
    <xf numFmtId="0" fontId="7" fillId="0" borderId="5"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18" fillId="0" borderId="26" xfId="0" applyFont="1" applyFill="1" applyBorder="1" applyAlignment="1" applyProtection="1">
      <alignment vertical="center"/>
    </xf>
    <xf numFmtId="9" fontId="7" fillId="0" borderId="55" xfId="0" applyNumberFormat="1" applyFont="1" applyBorder="1" applyAlignment="1" applyProtection="1">
      <alignment horizontal="center" vertical="center"/>
    </xf>
    <xf numFmtId="9" fontId="7" fillId="0" borderId="4" xfId="2" applyNumberFormat="1" applyFont="1" applyBorder="1" applyAlignment="1" applyProtection="1">
      <alignment horizontal="center" vertical="center"/>
    </xf>
    <xf numFmtId="9" fontId="7" fillId="0" borderId="4" xfId="0" applyNumberFormat="1" applyFont="1" applyBorder="1" applyAlignment="1" applyProtection="1">
      <alignment horizontal="center" vertical="center"/>
    </xf>
    <xf numFmtId="0" fontId="18" fillId="0" borderId="4" xfId="0" applyFont="1" applyFill="1" applyBorder="1" applyAlignment="1" applyProtection="1">
      <alignment horizontal="center" vertical="center"/>
    </xf>
    <xf numFmtId="9" fontId="7" fillId="0" borderId="17" xfId="0" applyNumberFormat="1" applyFont="1" applyBorder="1" applyAlignment="1" applyProtection="1">
      <alignment horizontal="center" vertical="center"/>
    </xf>
    <xf numFmtId="0" fontId="7" fillId="0" borderId="11" xfId="0" applyFont="1" applyBorder="1"/>
    <xf numFmtId="9" fontId="7" fillId="0" borderId="11" xfId="0" applyNumberFormat="1" applyFont="1" applyBorder="1" applyAlignment="1" applyProtection="1">
      <alignment horizontal="center" vertical="center"/>
    </xf>
    <xf numFmtId="0" fontId="7" fillId="0" borderId="11" xfId="0" applyFont="1" applyFill="1" applyBorder="1" applyProtection="1">
      <protection locked="0"/>
    </xf>
    <xf numFmtId="0" fontId="7" fillId="0" borderId="19" xfId="0" applyFont="1" applyFill="1" applyBorder="1" applyAlignment="1" applyProtection="1">
      <alignment horizontal="left" vertical="center" wrapText="1"/>
      <protection locked="0"/>
    </xf>
    <xf numFmtId="0" fontId="7" fillId="0" borderId="62" xfId="0" applyFont="1" applyFill="1" applyBorder="1" applyAlignment="1" applyProtection="1">
      <alignment horizontal="center" vertical="center"/>
      <protection locked="0"/>
    </xf>
    <xf numFmtId="0" fontId="7" fillId="0" borderId="4" xfId="0" applyFont="1" applyFill="1" applyBorder="1" applyAlignment="1" applyProtection="1">
      <alignment vertical="center" wrapText="1"/>
      <protection locked="0"/>
    </xf>
    <xf numFmtId="44" fontId="7" fillId="0" borderId="4" xfId="1" applyFont="1" applyFill="1" applyBorder="1" applyAlignment="1" applyProtection="1">
      <alignment horizontal="center" vertical="center"/>
      <protection locked="0"/>
    </xf>
    <xf numFmtId="44" fontId="7" fillId="0" borderId="4" xfId="1" applyFont="1" applyBorder="1"/>
    <xf numFmtId="0" fontId="7" fillId="0" borderId="0" xfId="0" applyFont="1" applyBorder="1"/>
    <xf numFmtId="0" fontId="7" fillId="0" borderId="48" xfId="0" applyFont="1" applyBorder="1"/>
    <xf numFmtId="0" fontId="7" fillId="0" borderId="48" xfId="0" applyFont="1" applyBorder="1" applyAlignment="1" applyProtection="1">
      <alignment horizontal="center"/>
      <protection locked="0"/>
    </xf>
    <xf numFmtId="0" fontId="7" fillId="0" borderId="15" xfId="0" applyFont="1" applyBorder="1"/>
    <xf numFmtId="0" fontId="7" fillId="0" borderId="4" xfId="2" applyNumberFormat="1" applyFont="1" applyBorder="1" applyAlignment="1" applyProtection="1">
      <alignment horizontal="center" vertical="center"/>
    </xf>
    <xf numFmtId="9" fontId="7" fillId="0" borderId="55" xfId="2" applyNumberFormat="1" applyFont="1" applyBorder="1" applyAlignment="1" applyProtection="1">
      <alignment horizontal="center" vertical="center"/>
    </xf>
    <xf numFmtId="0" fontId="18" fillId="0" borderId="55" xfId="0" applyFont="1" applyFill="1" applyBorder="1" applyAlignment="1" applyProtection="1">
      <alignment horizontal="center" vertical="center"/>
    </xf>
    <xf numFmtId="0" fontId="7" fillId="0" borderId="4" xfId="0" applyFont="1" applyFill="1" applyBorder="1" applyAlignment="1" applyProtection="1">
      <alignment vertical="center"/>
      <protection locked="0"/>
    </xf>
    <xf numFmtId="0" fontId="7" fillId="0" borderId="4" xfId="0" applyFont="1" applyBorder="1" applyAlignment="1">
      <alignment horizontal="center"/>
    </xf>
    <xf numFmtId="0" fontId="7" fillId="0" borderId="17" xfId="0" applyFont="1" applyBorder="1" applyAlignment="1">
      <alignment horizontal="justify" wrapText="1"/>
    </xf>
    <xf numFmtId="9" fontId="7" fillId="0" borderId="17" xfId="2" applyFont="1" applyFill="1" applyBorder="1" applyAlignment="1" applyProtection="1">
      <alignment horizontal="center" vertical="center" wrapText="1"/>
      <protection locked="0"/>
    </xf>
    <xf numFmtId="164" fontId="7" fillId="0" borderId="17" xfId="1" applyNumberFormat="1" applyFont="1" applyFill="1" applyBorder="1" applyAlignment="1" applyProtection="1">
      <alignment vertical="center" wrapText="1"/>
      <protection locked="0"/>
    </xf>
    <xf numFmtId="0" fontId="7" fillId="0" borderId="17" xfId="0" applyFont="1" applyFill="1" applyBorder="1" applyAlignment="1" applyProtection="1">
      <alignment vertical="center"/>
      <protection locked="0"/>
    </xf>
    <xf numFmtId="9" fontId="7" fillId="0" borderId="23" xfId="2" applyFont="1" applyFill="1" applyBorder="1" applyAlignment="1" applyProtection="1">
      <alignment horizontal="center" vertical="center"/>
      <protection locked="0"/>
    </xf>
    <xf numFmtId="9" fontId="7" fillId="0" borderId="17" xfId="2" applyNumberFormat="1" applyFont="1" applyBorder="1" applyAlignment="1" applyProtection="1">
      <alignment horizontal="center" vertical="center"/>
    </xf>
    <xf numFmtId="0" fontId="18" fillId="0" borderId="61" xfId="0" applyFont="1" applyFill="1" applyBorder="1" applyAlignment="1" applyProtection="1">
      <alignment horizontal="center" vertical="center"/>
    </xf>
    <xf numFmtId="0" fontId="7" fillId="0" borderId="22" xfId="0" applyFont="1" applyFill="1" applyBorder="1" applyAlignment="1" applyProtection="1">
      <alignment vertical="center"/>
      <protection locked="0"/>
    </xf>
    <xf numFmtId="0" fontId="7" fillId="0" borderId="18" xfId="0" applyFont="1" applyFill="1" applyBorder="1" applyAlignment="1" applyProtection="1">
      <alignment vertical="center"/>
      <protection locked="0"/>
    </xf>
    <xf numFmtId="164" fontId="7" fillId="0" borderId="4" xfId="1" applyNumberFormat="1" applyFont="1" applyFill="1" applyBorder="1" applyAlignment="1" applyProtection="1">
      <alignment wrapText="1"/>
      <protection locked="0"/>
    </xf>
    <xf numFmtId="0" fontId="18" fillId="0" borderId="49" xfId="0" applyFont="1" applyFill="1" applyBorder="1" applyAlignment="1" applyProtection="1">
      <alignment horizontal="center" vertical="center"/>
    </xf>
    <xf numFmtId="0" fontId="7" fillId="0" borderId="5" xfId="0" applyFont="1" applyFill="1" applyBorder="1" applyProtection="1">
      <protection locked="0"/>
    </xf>
    <xf numFmtId="0" fontId="7" fillId="0" borderId="20" xfId="0" applyFont="1" applyFill="1" applyBorder="1" applyProtection="1">
      <protection locked="0"/>
    </xf>
    <xf numFmtId="0" fontId="7" fillId="0" borderId="4" xfId="0" applyFont="1" applyFill="1" applyBorder="1" applyAlignment="1" applyProtection="1">
      <alignment wrapText="1"/>
      <protection locked="0"/>
    </xf>
    <xf numFmtId="4" fontId="7" fillId="0" borderId="4" xfId="0" applyNumberFormat="1" applyFont="1" applyFill="1" applyBorder="1" applyProtection="1">
      <protection locked="0"/>
    </xf>
    <xf numFmtId="0" fontId="7" fillId="0" borderId="23" xfId="2"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justify" wrapText="1"/>
      <protection locked="0"/>
    </xf>
    <xf numFmtId="9" fontId="7" fillId="0" borderId="4" xfId="0" applyNumberFormat="1" applyFont="1" applyBorder="1" applyAlignment="1" applyProtection="1">
      <alignment horizontal="center" vertical="center" wrapText="1"/>
    </xf>
    <xf numFmtId="0" fontId="7" fillId="0" borderId="5" xfId="0" applyFont="1" applyFill="1" applyBorder="1" applyAlignment="1" applyProtection="1">
      <alignment wrapText="1"/>
      <protection locked="0"/>
    </xf>
    <xf numFmtId="0" fontId="7" fillId="0" borderId="20" xfId="0" applyFont="1" applyFill="1" applyBorder="1" applyAlignment="1" applyProtection="1">
      <alignment wrapText="1"/>
      <protection locked="0"/>
    </xf>
    <xf numFmtId="44" fontId="7" fillId="0" borderId="4" xfId="1" applyFont="1" applyFill="1" applyBorder="1" applyAlignment="1" applyProtection="1">
      <alignment wrapText="1"/>
      <protection locked="0"/>
    </xf>
    <xf numFmtId="44" fontId="7" fillId="0" borderId="4" xfId="1" applyFont="1" applyFill="1" applyBorder="1" applyProtection="1">
      <protection locked="0"/>
    </xf>
    <xf numFmtId="9" fontId="7" fillId="0" borderId="4" xfId="2" applyFont="1" applyFill="1" applyBorder="1" applyProtection="1">
      <protection locked="0"/>
    </xf>
    <xf numFmtId="0" fontId="7" fillId="0" borderId="55" xfId="0" applyFont="1" applyBorder="1" applyAlignment="1">
      <alignment horizontal="justify" wrapText="1"/>
    </xf>
    <xf numFmtId="0" fontId="7" fillId="0" borderId="11" xfId="0" applyFont="1" applyBorder="1" applyAlignment="1">
      <alignment horizontal="justify" wrapText="1"/>
    </xf>
    <xf numFmtId="0" fontId="7" fillId="0" borderId="41" xfId="2" applyNumberFormat="1" applyFont="1" applyFill="1" applyBorder="1" applyAlignment="1" applyProtection="1">
      <alignment horizontal="center" vertical="center"/>
      <protection locked="0"/>
    </xf>
    <xf numFmtId="0" fontId="7" fillId="0" borderId="21" xfId="0" applyFont="1" applyFill="1" applyBorder="1" applyAlignment="1" applyProtection="1">
      <alignment horizontal="justify" wrapText="1"/>
      <protection locked="0"/>
    </xf>
    <xf numFmtId="0" fontId="7" fillId="0" borderId="11" xfId="0" applyFont="1" applyFill="1" applyBorder="1" applyAlignment="1" applyProtection="1">
      <alignment wrapText="1"/>
      <protection locked="0"/>
    </xf>
    <xf numFmtId="9" fontId="7" fillId="0" borderId="11" xfId="2" applyNumberFormat="1" applyFont="1" applyBorder="1" applyAlignment="1" applyProtection="1">
      <alignment horizontal="center" vertical="center"/>
    </xf>
    <xf numFmtId="0" fontId="18" fillId="0" borderId="59" xfId="0" applyFont="1" applyFill="1" applyBorder="1" applyAlignment="1" applyProtection="1">
      <alignment horizontal="center" vertical="center"/>
    </xf>
    <xf numFmtId="0" fontId="7" fillId="0" borderId="47" xfId="0" applyFont="1" applyFill="1" applyBorder="1" applyProtection="1">
      <protection locked="0"/>
    </xf>
    <xf numFmtId="0" fontId="7" fillId="0" borderId="19" xfId="0" applyFont="1" applyFill="1" applyBorder="1" applyProtection="1">
      <protection locked="0"/>
    </xf>
    <xf numFmtId="0" fontId="7" fillId="0" borderId="4" xfId="0" applyFont="1" applyBorder="1" applyAlignment="1" applyProtection="1">
      <alignment horizontal="center"/>
      <protection locked="0"/>
    </xf>
    <xf numFmtId="0" fontId="7" fillId="0" borderId="4" xfId="0" applyFont="1" applyBorder="1" applyAlignment="1" applyProtection="1">
      <alignment horizontal="center"/>
    </xf>
    <xf numFmtId="0" fontId="18" fillId="0" borderId="28" xfId="0" applyFont="1" applyFill="1" applyBorder="1" applyAlignment="1" applyProtection="1">
      <alignment horizontal="center" vertical="center"/>
    </xf>
    <xf numFmtId="0" fontId="7" fillId="0" borderId="20" xfId="0" applyFont="1" applyBorder="1" applyAlignment="1" applyProtection="1">
      <alignment wrapText="1"/>
      <protection locked="0"/>
    </xf>
    <xf numFmtId="0" fontId="7" fillId="0" borderId="11" xfId="0" applyFont="1" applyBorder="1" applyAlignment="1">
      <alignment horizontal="justify"/>
    </xf>
    <xf numFmtId="0" fontId="7" fillId="0" borderId="11" xfId="0" applyFont="1" applyBorder="1" applyAlignment="1" applyProtection="1">
      <alignment horizontal="center"/>
      <protection locked="0"/>
    </xf>
    <xf numFmtId="9" fontId="7" fillId="0" borderId="11" xfId="0" applyNumberFormat="1" applyFont="1" applyBorder="1" applyAlignment="1" applyProtection="1">
      <alignment horizontal="center"/>
      <protection locked="0"/>
    </xf>
    <xf numFmtId="0" fontId="7" fillId="0" borderId="11" xfId="0" applyFont="1" applyBorder="1" applyAlignment="1" applyProtection="1">
      <alignment horizontal="center"/>
    </xf>
    <xf numFmtId="0" fontId="18" fillId="0" borderId="43"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Border="1" applyAlignment="1">
      <alignment horizontal="justify" vertical="center" wrapText="1"/>
    </xf>
    <xf numFmtId="0" fontId="7" fillId="0" borderId="0" xfId="0" applyFont="1" applyBorder="1" applyAlignment="1">
      <alignment horizontal="justify" wrapText="1"/>
    </xf>
    <xf numFmtId="0" fontId="7" fillId="0" borderId="0" xfId="2" applyNumberFormat="1" applyFont="1" applyFill="1" applyBorder="1" applyAlignment="1" applyProtection="1">
      <alignment horizontal="center" vertical="center"/>
      <protection locked="0"/>
    </xf>
    <xf numFmtId="0" fontId="7" fillId="0" borderId="0" xfId="0" applyFont="1" applyFill="1" applyBorder="1" applyProtection="1">
      <protection locked="0"/>
    </xf>
    <xf numFmtId="0" fontId="7" fillId="0" borderId="0" xfId="0" applyFont="1" applyFill="1" applyBorder="1" applyAlignment="1" applyProtection="1">
      <alignment horizontal="justify" wrapText="1"/>
      <protection locked="0"/>
    </xf>
    <xf numFmtId="0" fontId="7" fillId="0" borderId="0" xfId="0" applyFont="1" applyFill="1" applyBorder="1" applyAlignment="1" applyProtection="1">
      <alignment wrapText="1"/>
      <protection locked="0"/>
    </xf>
    <xf numFmtId="9" fontId="7" fillId="0" borderId="0" xfId="2" applyNumberFormat="1" applyFont="1" applyBorder="1" applyAlignment="1" applyProtection="1">
      <alignment horizontal="center" vertical="center"/>
    </xf>
    <xf numFmtId="9" fontId="7" fillId="0" borderId="0" xfId="0" applyNumberFormat="1" applyFont="1" applyBorder="1" applyAlignment="1" applyProtection="1">
      <alignment horizontal="center" vertical="center"/>
    </xf>
    <xf numFmtId="0" fontId="18" fillId="0" borderId="0" xfId="0" applyFont="1" applyFill="1" applyBorder="1" applyAlignment="1" applyProtection="1">
      <alignment horizontal="center" vertical="center"/>
    </xf>
    <xf numFmtId="0" fontId="7" fillId="0" borderId="17" xfId="0" applyFont="1" applyFill="1" applyBorder="1" applyAlignment="1" applyProtection="1">
      <alignment horizontal="justify" wrapText="1"/>
      <protection locked="0"/>
    </xf>
    <xf numFmtId="0" fontId="19" fillId="0" borderId="4" xfId="0" applyFont="1" applyBorder="1" applyAlignment="1">
      <alignment vertical="center" wrapText="1"/>
    </xf>
    <xf numFmtId="0" fontId="7" fillId="0" borderId="4" xfId="0" applyFont="1" applyFill="1" applyBorder="1" applyAlignment="1">
      <alignment horizontal="justify" vertical="center" wrapText="1"/>
    </xf>
    <xf numFmtId="0" fontId="7" fillId="0" borderId="20" xfId="0" applyFont="1" applyBorder="1" applyAlignment="1" applyProtection="1">
      <alignment horizontal="center"/>
      <protection locked="0"/>
    </xf>
    <xf numFmtId="0" fontId="7" fillId="0" borderId="20" xfId="0" applyFont="1" applyBorder="1"/>
    <xf numFmtId="0" fontId="7" fillId="0" borderId="19" xfId="0" applyFont="1" applyBorder="1"/>
    <xf numFmtId="0" fontId="7" fillId="0" borderId="4" xfId="0" applyFont="1" applyBorder="1" applyAlignment="1" applyProtection="1">
      <alignment horizontal="left"/>
      <protection locked="0"/>
    </xf>
    <xf numFmtId="0" fontId="7" fillId="0" borderId="4" xfId="0" applyFont="1" applyBorder="1" applyAlignment="1" applyProtection="1">
      <alignment horizontal="left" wrapText="1"/>
      <protection locked="0"/>
    </xf>
    <xf numFmtId="0" fontId="7" fillId="0" borderId="11" xfId="0" applyFont="1" applyBorder="1" applyAlignment="1">
      <alignment wrapText="1"/>
    </xf>
    <xf numFmtId="0" fontId="7" fillId="0" borderId="11" xfId="0" applyFont="1" applyBorder="1" applyAlignment="1">
      <alignment horizontal="center"/>
    </xf>
    <xf numFmtId="0" fontId="7" fillId="0" borderId="11" xfId="0" applyFont="1" applyBorder="1" applyAlignment="1"/>
    <xf numFmtId="0" fontId="7" fillId="0" borderId="10" xfId="0" applyFont="1" applyBorder="1" applyAlignment="1">
      <alignment horizontal="center" vertical="center"/>
    </xf>
    <xf numFmtId="0" fontId="18" fillId="0" borderId="54"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11" xfId="0" applyFont="1" applyFill="1" applyBorder="1" applyAlignment="1" applyProtection="1">
      <alignment vertical="center"/>
    </xf>
    <xf numFmtId="9" fontId="2" fillId="0" borderId="17" xfId="0" applyNumberFormat="1" applyFont="1" applyFill="1" applyBorder="1" applyAlignment="1" applyProtection="1">
      <alignment horizontal="center" vertical="center"/>
      <protection locked="0"/>
    </xf>
    <xf numFmtId="9" fontId="2" fillId="0" borderId="17" xfId="0" applyNumberFormat="1" applyFont="1" applyBorder="1" applyAlignment="1" applyProtection="1">
      <alignment horizontal="center"/>
      <protection locked="0"/>
    </xf>
    <xf numFmtId="9" fontId="2" fillId="0" borderId="4" xfId="0" applyNumberFormat="1" applyFont="1" applyFill="1" applyBorder="1" applyAlignment="1" applyProtection="1">
      <alignment horizontal="center"/>
      <protection locked="0"/>
    </xf>
    <xf numFmtId="9" fontId="2" fillId="0" borderId="4" xfId="2" applyFont="1" applyFill="1" applyBorder="1" applyAlignment="1" applyProtection="1">
      <alignment horizontal="center" wrapText="1"/>
      <protection locked="0"/>
    </xf>
    <xf numFmtId="9" fontId="2" fillId="0" borderId="11" xfId="0" applyNumberFormat="1" applyFont="1" applyBorder="1" applyAlignment="1">
      <alignment horizontal="center"/>
    </xf>
    <xf numFmtId="0" fontId="2" fillId="0" borderId="11"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0" xfId="0" applyFont="1" applyFill="1" applyBorder="1" applyAlignment="1">
      <alignment horizontal="left"/>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18" fillId="0" borderId="0" xfId="0" applyFont="1" applyBorder="1" applyAlignment="1">
      <alignment horizontal="left"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8" xfId="0" applyFont="1" applyFill="1" applyBorder="1" applyAlignment="1">
      <alignment horizont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xf>
    <xf numFmtId="0" fontId="18" fillId="4" borderId="4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8" fillId="4" borderId="42" xfId="0" applyFont="1" applyFill="1" applyBorder="1" applyAlignment="1">
      <alignment vertical="center" wrapText="1"/>
    </xf>
    <xf numFmtId="0" fontId="18" fillId="4" borderId="43"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29" xfId="0" applyFont="1" applyBorder="1"/>
    <xf numFmtId="0" fontId="7" fillId="0" borderId="4" xfId="0" applyFont="1" applyFill="1" applyBorder="1" applyAlignment="1">
      <alignment horizontal="justify" wrapText="1"/>
    </xf>
    <xf numFmtId="0" fontId="7" fillId="0" borderId="55" xfId="0" applyFont="1" applyFill="1" applyBorder="1" applyAlignment="1">
      <alignment horizontal="justify" wrapText="1"/>
    </xf>
    <xf numFmtId="0" fontId="7" fillId="0" borderId="26" xfId="0" applyFont="1" applyFill="1" applyBorder="1" applyAlignment="1">
      <alignment horizontal="justify" wrapText="1"/>
    </xf>
    <xf numFmtId="0" fontId="7" fillId="0" borderId="4" xfId="0" applyFont="1" applyFill="1" applyBorder="1" applyAlignment="1">
      <alignment vertical="center"/>
    </xf>
    <xf numFmtId="0" fontId="8" fillId="0" borderId="0" xfId="0" applyFont="1" applyAlignment="1">
      <alignment horizontal="center" vertical="center"/>
    </xf>
    <xf numFmtId="0" fontId="11" fillId="0" borderId="17" xfId="2" applyNumberFormat="1" applyFont="1" applyFill="1" applyBorder="1" applyAlignment="1" applyProtection="1">
      <alignment horizontal="center" vertical="center"/>
      <protection locked="0"/>
    </xf>
    <xf numFmtId="9" fontId="11" fillId="0" borderId="4" xfId="2"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2" fillId="0" borderId="4" xfId="0" applyFont="1" applyBorder="1" applyAlignment="1">
      <alignment horizontal="justify" wrapText="1"/>
    </xf>
    <xf numFmtId="44" fontId="2" fillId="0" borderId="4" xfId="1" applyFont="1" applyFill="1" applyBorder="1" applyAlignment="1" applyProtection="1">
      <alignment horizontal="center" vertical="center" wrapText="1"/>
      <protection locked="0"/>
    </xf>
    <xf numFmtId="4" fontId="2" fillId="0" borderId="4"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left" vertical="center" wrapText="1"/>
      <protection locked="0"/>
    </xf>
    <xf numFmtId="9" fontId="2" fillId="0" borderId="4" xfId="0" applyNumberFormat="1" applyFont="1" applyBorder="1" applyAlignment="1">
      <alignment vertical="center"/>
    </xf>
    <xf numFmtId="9" fontId="2" fillId="0" borderId="4" xfId="0" applyNumberFormat="1" applyFont="1" applyBorder="1" applyAlignment="1" applyProtection="1">
      <alignment vertical="center"/>
      <protection locked="0"/>
    </xf>
    <xf numFmtId="0" fontId="2" fillId="0" borderId="55" xfId="0" applyFont="1" applyBorder="1" applyAlignment="1" applyProtection="1">
      <alignment horizontal="justify" wrapText="1"/>
      <protection locked="0"/>
    </xf>
    <xf numFmtId="9" fontId="2" fillId="0" borderId="4" xfId="2" applyNumberFormat="1" applyFont="1" applyBorder="1" applyAlignment="1">
      <alignment horizontal="center" vertical="center"/>
    </xf>
    <xf numFmtId="0" fontId="11" fillId="0" borderId="0" xfId="0" applyFont="1" applyAlignment="1" applyProtection="1">
      <alignment wrapText="1"/>
      <protection locked="0"/>
    </xf>
    <xf numFmtId="0" fontId="11" fillId="0" borderId="0" xfId="0" applyFont="1" applyAlignment="1" applyProtection="1">
      <alignment horizontal="center" vertical="center"/>
      <protection locked="0"/>
    </xf>
    <xf numFmtId="0" fontId="11" fillId="0" borderId="38" xfId="0" applyFont="1" applyBorder="1" applyProtection="1">
      <protection locked="0"/>
    </xf>
    <xf numFmtId="0" fontId="11" fillId="0" borderId="5" xfId="0" applyFont="1" applyBorder="1" applyProtection="1">
      <protection locked="0"/>
    </xf>
    <xf numFmtId="0" fontId="11" fillId="0" borderId="4" xfId="0" applyFont="1" applyBorder="1" applyProtection="1">
      <protection locked="0"/>
    </xf>
    <xf numFmtId="0" fontId="11" fillId="0" borderId="11" xfId="0" applyFont="1" applyBorder="1" applyProtection="1">
      <protection locked="0"/>
    </xf>
    <xf numFmtId="0" fontId="11" fillId="0" borderId="2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4" xfId="0" applyFont="1" applyBorder="1" applyAlignment="1" applyProtection="1">
      <alignment wrapText="1"/>
      <protection locked="0"/>
    </xf>
    <xf numFmtId="0" fontId="11" fillId="0" borderId="6" xfId="0" applyFont="1" applyBorder="1" applyAlignment="1" applyProtection="1">
      <alignment wrapText="1"/>
      <protection locked="0"/>
    </xf>
    <xf numFmtId="0" fontId="11" fillId="0" borderId="39" xfId="0" applyFont="1" applyBorder="1" applyProtection="1">
      <protection locked="0"/>
    </xf>
    <xf numFmtId="0" fontId="11" fillId="0" borderId="54" xfId="0" applyFont="1" applyBorder="1" applyProtection="1">
      <protection locked="0"/>
    </xf>
    <xf numFmtId="0" fontId="11" fillId="0" borderId="17" xfId="0" applyFont="1" applyBorder="1" applyAlignment="1" applyProtection="1">
      <alignment wrapText="1"/>
      <protection locked="0"/>
    </xf>
    <xf numFmtId="0" fontId="11" fillId="0" borderId="38" xfId="0" applyFont="1" applyBorder="1" applyProtection="1"/>
    <xf numFmtId="0" fontId="11" fillId="0" borderId="70" xfId="0" applyFont="1" applyBorder="1" applyAlignment="1" applyProtection="1">
      <alignment horizontal="center" vertical="center"/>
      <protection locked="0"/>
    </xf>
    <xf numFmtId="0" fontId="11" fillId="0" borderId="5" xfId="0" applyFont="1" applyBorder="1" applyProtection="1"/>
    <xf numFmtId="0" fontId="11" fillId="0" borderId="17" xfId="0" applyFont="1" applyBorder="1" applyProtection="1"/>
    <xf numFmtId="0" fontId="11" fillId="0" borderId="54" xfId="0" applyFont="1" applyBorder="1" applyProtection="1"/>
    <xf numFmtId="0" fontId="11" fillId="0" borderId="54"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6" xfId="0" applyFont="1" applyBorder="1" applyProtection="1"/>
    <xf numFmtId="0" fontId="11" fillId="0" borderId="47" xfId="0" applyFont="1" applyBorder="1" applyProtection="1"/>
    <xf numFmtId="0" fontId="11" fillId="0" borderId="11" xfId="0" applyFont="1" applyBorder="1" applyAlignment="1" applyProtection="1">
      <alignment wrapText="1"/>
      <protection locked="0"/>
    </xf>
    <xf numFmtId="0" fontId="11" fillId="0" borderId="11" xfId="0" applyFont="1" applyBorder="1" applyProtection="1"/>
    <xf numFmtId="0" fontId="11" fillId="0" borderId="4" xfId="0" applyFont="1" applyBorder="1" applyProtection="1"/>
    <xf numFmtId="0" fontId="11" fillId="0" borderId="46" xfId="0" applyFont="1" applyBorder="1" applyProtection="1">
      <protection locked="0"/>
    </xf>
    <xf numFmtId="0" fontId="7" fillId="0" borderId="45" xfId="0" applyFont="1" applyBorder="1"/>
    <xf numFmtId="0" fontId="11" fillId="0" borderId="26" xfId="0" applyFont="1" applyBorder="1" applyProtection="1">
      <protection locked="0"/>
    </xf>
    <xf numFmtId="0" fontId="11" fillId="0" borderId="55" xfId="0" applyFont="1" applyBorder="1" applyProtection="1">
      <protection locked="0"/>
    </xf>
    <xf numFmtId="0" fontId="2" fillId="0" borderId="4" xfId="0"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9" fontId="2" fillId="0" borderId="28" xfId="2"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9" fontId="7" fillId="0" borderId="67" xfId="2" applyNumberFormat="1" applyFont="1" applyFill="1" applyBorder="1" applyAlignment="1" applyProtection="1">
      <alignment horizontal="center" vertical="center"/>
      <protection locked="0"/>
    </xf>
    <xf numFmtId="9" fontId="11" fillId="0" borderId="23" xfId="2" applyNumberFormat="1" applyFont="1" applyFill="1" applyBorder="1" applyAlignment="1" applyProtection="1">
      <alignment horizontal="center" vertical="center"/>
      <protection locked="0"/>
    </xf>
    <xf numFmtId="0" fontId="2" fillId="0" borderId="28" xfId="0" applyFont="1" applyBorder="1" applyAlignment="1">
      <alignment horizontal="center" vertical="center"/>
    </xf>
    <xf numFmtId="9" fontId="7" fillId="0" borderId="4" xfId="2" applyNumberFormat="1" applyFont="1" applyFill="1" applyBorder="1" applyAlignment="1" applyProtection="1">
      <alignment vertical="center"/>
      <protection locked="0"/>
    </xf>
    <xf numFmtId="0" fontId="2" fillId="0" borderId="48" xfId="0" applyFont="1" applyBorder="1" applyAlignment="1" applyProtection="1">
      <alignment horizontal="center"/>
      <protection locked="0"/>
    </xf>
    <xf numFmtId="0" fontId="2" fillId="0" borderId="4"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9" fontId="2" fillId="0" borderId="55" xfId="2"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protection locked="0"/>
    </xf>
    <xf numFmtId="164" fontId="2" fillId="0" borderId="4" xfId="1" applyNumberFormat="1" applyFont="1" applyFill="1" applyBorder="1" applyAlignment="1" applyProtection="1">
      <alignment horizontal="center" vertical="center"/>
      <protection locked="0"/>
    </xf>
    <xf numFmtId="0" fontId="2" fillId="0" borderId="4" xfId="2" applyNumberFormat="1" applyFont="1" applyFill="1" applyBorder="1" applyAlignment="1" applyProtection="1">
      <alignment horizontal="center" vertical="center"/>
      <protection locked="0"/>
    </xf>
    <xf numFmtId="0" fontId="2" fillId="0" borderId="11" xfId="2" applyNumberFormat="1"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protection locked="0"/>
    </xf>
    <xf numFmtId="9" fontId="2" fillId="0" borderId="4" xfId="0" applyNumberFormat="1" applyFont="1" applyFill="1" applyBorder="1" applyAlignment="1" applyProtection="1">
      <alignment horizontal="center" vertical="center"/>
      <protection locked="0"/>
    </xf>
    <xf numFmtId="0" fontId="2" fillId="0" borderId="4" xfId="0" applyFont="1" applyBorder="1" applyAlignment="1">
      <alignment horizontal="justify" vertical="center"/>
    </xf>
    <xf numFmtId="0" fontId="2" fillId="0" borderId="4" xfId="0" applyFont="1" applyFill="1" applyBorder="1" applyAlignment="1" applyProtection="1">
      <alignment horizontal="justify" vertical="center"/>
      <protection locked="0"/>
    </xf>
    <xf numFmtId="0" fontId="2" fillId="0" borderId="17" xfId="0" applyFont="1" applyFill="1" applyBorder="1" applyAlignment="1" applyProtection="1">
      <alignment horizontal="center" vertical="center"/>
      <protection locked="0"/>
    </xf>
    <xf numFmtId="0" fontId="2" fillId="0" borderId="17" xfId="2"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9" fontId="7" fillId="0" borderId="4" xfId="2"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4" xfId="2" applyNumberFormat="1"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wrapText="1"/>
      <protection locked="0"/>
    </xf>
    <xf numFmtId="0" fontId="2" fillId="0" borderId="17" xfId="0" applyFont="1" applyFill="1" applyBorder="1" applyAlignment="1" applyProtection="1">
      <alignment horizontal="justify"/>
      <protection locked="0"/>
    </xf>
    <xf numFmtId="0" fontId="2" fillId="0" borderId="18"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0" fontId="2" fillId="0" borderId="20" xfId="0" applyFont="1" applyBorder="1" applyAlignment="1" applyProtection="1">
      <alignment horizontal="left" vertical="top" wrapText="1"/>
      <protection locked="0"/>
    </xf>
    <xf numFmtId="0" fontId="2" fillId="0" borderId="11" xfId="0" applyFont="1" applyBorder="1" applyAlignment="1" applyProtection="1">
      <alignment horizontal="left" vertical="top"/>
      <protection locked="0"/>
    </xf>
    <xf numFmtId="0" fontId="2" fillId="0" borderId="18" xfId="0" applyFont="1" applyFill="1" applyBorder="1" applyAlignment="1" applyProtection="1">
      <alignment horizontal="justify"/>
      <protection locked="0"/>
    </xf>
    <xf numFmtId="0" fontId="2" fillId="0" borderId="20" xfId="0" applyFont="1" applyBorder="1" applyAlignment="1" applyProtection="1">
      <protection locked="0"/>
    </xf>
    <xf numFmtId="0" fontId="2" fillId="0" borderId="11" xfId="0" applyFont="1" applyFill="1" applyBorder="1" applyAlignment="1" applyProtection="1">
      <alignment horizontal="justify" vertical="center"/>
      <protection locked="0"/>
    </xf>
    <xf numFmtId="0" fontId="2" fillId="0" borderId="19" xfId="0" applyFont="1" applyFill="1" applyBorder="1" applyAlignment="1" applyProtection="1">
      <alignment horizontal="justify" vertical="center"/>
      <protection locked="0"/>
    </xf>
    <xf numFmtId="166" fontId="20" fillId="0" borderId="0" xfId="3" applyNumberFormat="1" applyFont="1" applyFill="1" applyBorder="1" applyAlignment="1">
      <alignment horizontal="center" vertical="center"/>
    </xf>
    <xf numFmtId="9" fontId="2" fillId="0" borderId="55" xfId="0" applyNumberFormat="1" applyFont="1" applyFill="1" applyBorder="1" applyAlignment="1" applyProtection="1">
      <alignment horizontal="center" vertical="center"/>
      <protection locked="0"/>
    </xf>
    <xf numFmtId="9" fontId="2" fillId="0" borderId="55" xfId="2" applyFont="1" applyFill="1" applyBorder="1" applyAlignment="1" applyProtection="1">
      <alignment horizontal="center" vertical="center"/>
      <protection locked="0"/>
    </xf>
    <xf numFmtId="9" fontId="2" fillId="0" borderId="11" xfId="2" applyFont="1" applyBorder="1" applyAlignment="1" applyProtection="1">
      <alignment horizontal="center" vertical="center"/>
      <protection locked="0"/>
    </xf>
    <xf numFmtId="9" fontId="2" fillId="0" borderId="17" xfId="2" applyFont="1" applyFill="1" applyBorder="1" applyAlignment="1" applyProtection="1">
      <alignment horizontal="center" vertical="center" wrapText="1"/>
      <protection locked="0"/>
    </xf>
    <xf numFmtId="0" fontId="2" fillId="0" borderId="11" xfId="0" applyFont="1" applyBorder="1" applyAlignment="1">
      <alignment horizontal="center" vertical="center"/>
    </xf>
    <xf numFmtId="0" fontId="2" fillId="0" borderId="4" xfId="0" applyFont="1" applyBorder="1" applyAlignment="1">
      <alignment vertical="center"/>
    </xf>
    <xf numFmtId="0" fontId="2" fillId="0" borderId="11" xfId="0" applyFont="1" applyBorder="1" applyAlignment="1">
      <alignment vertical="center"/>
    </xf>
    <xf numFmtId="0" fontId="2" fillId="0" borderId="54" xfId="0" applyFont="1" applyFill="1" applyBorder="1" applyAlignment="1" applyProtection="1">
      <alignment horizontal="justify" vertical="center"/>
      <protection locked="0"/>
    </xf>
    <xf numFmtId="0" fontId="11" fillId="0" borderId="17"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9" fontId="11" fillId="0" borderId="17" xfId="2" applyFont="1" applyFill="1" applyBorder="1" applyAlignment="1" applyProtection="1">
      <alignment horizontal="center" vertical="center"/>
      <protection locked="0"/>
    </xf>
    <xf numFmtId="9" fontId="11" fillId="0" borderId="4" xfId="0" applyNumberFormat="1" applyFont="1" applyFill="1" applyBorder="1" applyAlignment="1" applyProtection="1">
      <alignment horizontal="center" vertical="center"/>
      <protection locked="0"/>
    </xf>
    <xf numFmtId="9" fontId="11" fillId="0" borderId="11" xfId="2" applyFont="1" applyFill="1" applyBorder="1" applyAlignment="1" applyProtection="1">
      <alignment horizontal="center" vertical="center"/>
      <protection locked="0"/>
    </xf>
    <xf numFmtId="0" fontId="2" fillId="0" borderId="11" xfId="0" applyFont="1" applyFill="1" applyBorder="1" applyAlignment="1" applyProtection="1">
      <alignment vertical="center"/>
      <protection locked="0"/>
    </xf>
    <xf numFmtId="9" fontId="2" fillId="0" borderId="11" xfId="0" applyNumberFormat="1" applyFont="1" applyBorder="1" applyAlignment="1">
      <alignment vertical="center"/>
    </xf>
    <xf numFmtId="9" fontId="2" fillId="0" borderId="11" xfId="0" applyNumberFormat="1" applyFont="1" applyBorder="1" applyAlignment="1" applyProtection="1">
      <alignment vertical="center"/>
      <protection locked="0"/>
    </xf>
    <xf numFmtId="0" fontId="7" fillId="0" borderId="11" xfId="0" applyFont="1" applyBorder="1" applyAlignment="1">
      <alignment horizontal="center" vertical="center"/>
    </xf>
    <xf numFmtId="9" fontId="7" fillId="0" borderId="4" xfId="0" applyNumberFormat="1" applyFont="1" applyFill="1" applyBorder="1" applyAlignment="1" applyProtection="1">
      <alignment vertical="center"/>
      <protection locked="0"/>
    </xf>
    <xf numFmtId="9" fontId="7" fillId="0" borderId="4" xfId="0" applyNumberFormat="1" applyFont="1" applyFill="1" applyBorder="1" applyAlignment="1" applyProtection="1">
      <alignment vertical="center" wrapText="1"/>
      <protection locked="0"/>
    </xf>
    <xf numFmtId="3" fontId="7" fillId="0" borderId="4" xfId="0" applyNumberFormat="1"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9" fontId="7" fillId="0" borderId="21" xfId="0" applyNumberFormat="1" applyFont="1" applyFill="1" applyBorder="1" applyAlignment="1" applyProtection="1">
      <alignment vertical="center"/>
      <protection locked="0"/>
    </xf>
    <xf numFmtId="0" fontId="7" fillId="0" borderId="4"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9" fontId="7" fillId="0" borderId="11" xfId="0" applyNumberFormat="1" applyFont="1" applyBorder="1" applyAlignment="1">
      <alignment vertical="center"/>
    </xf>
    <xf numFmtId="9" fontId="7" fillId="0" borderId="11" xfId="0" applyNumberFormat="1" applyFont="1" applyBorder="1" applyAlignment="1" applyProtection="1">
      <alignment vertical="center"/>
      <protection locked="0"/>
    </xf>
    <xf numFmtId="0" fontId="7" fillId="0" borderId="11" xfId="0" applyFont="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4" xfId="0" applyNumberFormat="1" applyFont="1" applyFill="1" applyBorder="1" applyAlignment="1" applyProtection="1">
      <alignment horizontal="center" vertical="center"/>
      <protection locked="0"/>
    </xf>
    <xf numFmtId="9" fontId="11" fillId="0" borderId="4" xfId="0" applyNumberFormat="1" applyFont="1" applyFill="1" applyBorder="1" applyAlignment="1" applyProtection="1">
      <alignment vertical="center"/>
      <protection locked="0"/>
    </xf>
    <xf numFmtId="9" fontId="11" fillId="0" borderId="21" xfId="0" applyNumberFormat="1" applyFont="1" applyFill="1" applyBorder="1" applyAlignment="1" applyProtection="1">
      <alignment horizontal="center" vertical="center"/>
      <protection locked="0"/>
    </xf>
    <xf numFmtId="9" fontId="11" fillId="0" borderId="21" xfId="0" applyNumberFormat="1"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9" fontId="7" fillId="0" borderId="55" xfId="2" applyNumberFormat="1" applyFont="1" applyFill="1" applyBorder="1" applyAlignment="1" applyProtection="1">
      <alignment horizontal="center" vertical="center"/>
      <protection locked="0"/>
    </xf>
    <xf numFmtId="0" fontId="9" fillId="0" borderId="0" xfId="0" applyFont="1" applyAlignment="1">
      <alignment horizontal="center"/>
    </xf>
    <xf numFmtId="0" fontId="9" fillId="0" borderId="0" xfId="0" applyFont="1" applyBorder="1" applyAlignment="1">
      <alignment horizontal="center"/>
    </xf>
    <xf numFmtId="0" fontId="3" fillId="2" borderId="68"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justify" vertical="center" wrapText="1"/>
      <protection locked="0"/>
    </xf>
    <xf numFmtId="0" fontId="2" fillId="0" borderId="62"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left"/>
      <protection locked="0"/>
    </xf>
    <xf numFmtId="14" fontId="3" fillId="0" borderId="5" xfId="0" applyNumberFormat="1"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2" fillId="0" borderId="48" xfId="0" applyFont="1" applyBorder="1" applyAlignment="1" applyProtection="1">
      <alignment horizontal="center"/>
      <protection locked="0"/>
    </xf>
    <xf numFmtId="0" fontId="2" fillId="0" borderId="16"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0" borderId="5" xfId="0" applyFont="1" applyFill="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37"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2" fillId="0" borderId="4"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20" xfId="0" applyFont="1" applyBorder="1" applyAlignment="1" applyProtection="1">
      <alignment horizontal="justify" wrapText="1"/>
      <protection locked="0"/>
    </xf>
    <xf numFmtId="0" fontId="2" fillId="0" borderId="19" xfId="0" applyFont="1" applyBorder="1" applyAlignment="1" applyProtection="1">
      <alignment horizontal="justify" wrapText="1"/>
      <protection locked="0"/>
    </xf>
    <xf numFmtId="0" fontId="2" fillId="6" borderId="62"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justify" vertical="center" wrapText="1"/>
      <protection locked="0"/>
    </xf>
    <xf numFmtId="0" fontId="2" fillId="0" borderId="4"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4" xfId="0" applyFont="1" applyBorder="1" applyAlignment="1" applyProtection="1">
      <alignment horizontal="justify" wrapText="1"/>
      <protection locked="0"/>
    </xf>
    <xf numFmtId="0" fontId="2" fillId="0" borderId="11" xfId="0" applyFont="1" applyBorder="1" applyAlignment="1" applyProtection="1">
      <alignment horizontal="justify" wrapText="1"/>
      <protection locked="0"/>
    </xf>
    <xf numFmtId="0" fontId="2" fillId="0" borderId="16"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17" xfId="0" applyFont="1" applyBorder="1" applyAlignment="1" applyProtection="1">
      <alignment horizontal="justify" vertical="center" wrapText="1"/>
      <protection locked="0"/>
    </xf>
    <xf numFmtId="0" fontId="2" fillId="0" borderId="4"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justify"/>
      <protection locked="0"/>
    </xf>
    <xf numFmtId="0" fontId="2" fillId="0" borderId="21" xfId="0" applyFont="1" applyFill="1" applyBorder="1" applyAlignment="1" applyProtection="1">
      <alignment horizontal="justify"/>
      <protection locked="0"/>
    </xf>
    <xf numFmtId="0" fontId="2" fillId="0" borderId="57" xfId="0" applyFont="1" applyFill="1" applyBorder="1" applyAlignment="1" applyProtection="1">
      <alignment horizontal="justify"/>
      <protection locked="0"/>
    </xf>
    <xf numFmtId="0" fontId="2" fillId="0" borderId="58" xfId="0" applyFont="1" applyFill="1" applyBorder="1" applyAlignment="1" applyProtection="1">
      <alignment horizontal="justify"/>
      <protection locked="0"/>
    </xf>
    <xf numFmtId="0" fontId="2" fillId="0" borderId="27" xfId="0" applyFont="1" applyFill="1" applyBorder="1" applyAlignment="1" applyProtection="1">
      <alignment horizontal="justify"/>
      <protection locked="0"/>
    </xf>
    <xf numFmtId="0" fontId="2" fillId="0" borderId="28"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55" xfId="0" applyFont="1" applyFill="1" applyBorder="1" applyAlignment="1" applyProtection="1">
      <alignment horizontal="justify" vertical="center" wrapText="1"/>
      <protection locked="0"/>
    </xf>
    <xf numFmtId="9" fontId="2" fillId="0" borderId="28" xfId="0" applyNumberFormat="1" applyFont="1" applyBorder="1" applyAlignment="1">
      <alignment horizontal="center"/>
    </xf>
    <xf numFmtId="9" fontId="2" fillId="0" borderId="55" xfId="0" applyNumberFormat="1" applyFont="1" applyBorder="1" applyAlignment="1">
      <alignment horizontal="center"/>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0" xfId="0" applyFont="1" applyFill="1" applyBorder="1" applyAlignment="1" applyProtection="1">
      <alignment horizontal="center" vertical="center"/>
      <protection locked="0"/>
    </xf>
    <xf numFmtId="0" fontId="2" fillId="0" borderId="54" xfId="0" applyFont="1" applyBorder="1" applyAlignment="1">
      <alignment horizontal="justify" vertical="center"/>
    </xf>
    <xf numFmtId="0" fontId="2" fillId="0" borderId="26" xfId="0" applyFont="1" applyBorder="1" applyAlignment="1">
      <alignment horizontal="justify" vertical="center"/>
    </xf>
    <xf numFmtId="0" fontId="2" fillId="0" borderId="55" xfId="0" applyFont="1" applyBorder="1" applyAlignment="1">
      <alignment horizontal="justify" vertical="center"/>
    </xf>
    <xf numFmtId="0" fontId="2" fillId="0" borderId="28" xfId="0" applyFont="1" applyBorder="1" applyAlignment="1">
      <alignment horizontal="justify" vertical="center"/>
    </xf>
    <xf numFmtId="0" fontId="2" fillId="0" borderId="63" xfId="0" applyFont="1" applyFill="1" applyBorder="1" applyAlignment="1" applyProtection="1">
      <alignment horizontal="justify"/>
      <protection locked="0"/>
    </xf>
    <xf numFmtId="0" fontId="2" fillId="0" borderId="66" xfId="0" applyFont="1" applyFill="1" applyBorder="1" applyAlignment="1" applyProtection="1">
      <alignment horizontal="justify"/>
      <protection locked="0"/>
    </xf>
    <xf numFmtId="9" fontId="2" fillId="0" borderId="28" xfId="0" applyNumberFormat="1" applyFont="1" applyBorder="1" applyAlignment="1">
      <alignment horizontal="center" vertical="center"/>
    </xf>
    <xf numFmtId="9" fontId="2" fillId="0" borderId="55" xfId="0" applyNumberFormat="1" applyFont="1" applyBorder="1" applyAlignment="1">
      <alignment horizontal="center" vertical="center"/>
    </xf>
    <xf numFmtId="0" fontId="2" fillId="0" borderId="28" xfId="0" applyFont="1" applyBorder="1" applyAlignment="1">
      <alignment horizontal="center"/>
    </xf>
    <xf numFmtId="0" fontId="2" fillId="0" borderId="55" xfId="0" applyFont="1" applyBorder="1" applyAlignment="1">
      <alignment horizontal="center"/>
    </xf>
    <xf numFmtId="0" fontId="2" fillId="0" borderId="28" xfId="0" applyFont="1" applyBorder="1" applyAlignment="1">
      <alignment horizontal="left"/>
    </xf>
    <xf numFmtId="0" fontId="2" fillId="0" borderId="55" xfId="0" applyFont="1" applyBorder="1" applyAlignment="1">
      <alignment horizontal="left"/>
    </xf>
    <xf numFmtId="0" fontId="2" fillId="0" borderId="54" xfId="0" applyFont="1" applyFill="1" applyBorder="1" applyAlignment="1" applyProtection="1">
      <alignment horizontal="justify" vertical="center" wrapText="1"/>
      <protection locked="0"/>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2" fillId="0" borderId="17" xfId="0" applyFont="1" applyBorder="1" applyAlignment="1">
      <alignment horizontal="justify" wrapText="1"/>
    </xf>
    <xf numFmtId="0" fontId="2" fillId="0" borderId="4" xfId="0" applyFont="1" applyBorder="1" applyAlignment="1">
      <alignment horizontal="justify" wrapText="1"/>
    </xf>
    <xf numFmtId="0" fontId="2" fillId="0" borderId="28" xfId="2" applyNumberFormat="1" applyFont="1" applyBorder="1" applyAlignment="1" applyProtection="1">
      <alignment horizontal="center" vertical="center"/>
    </xf>
    <xf numFmtId="0" fontId="2" fillId="0" borderId="55" xfId="2" applyNumberFormat="1" applyFont="1" applyBorder="1" applyAlignment="1" applyProtection="1">
      <alignment horizontal="center" vertical="center"/>
    </xf>
    <xf numFmtId="9" fontId="2" fillId="0" borderId="28" xfId="0" applyNumberFormat="1" applyFont="1" applyBorder="1" applyAlignment="1" applyProtection="1">
      <alignment horizontal="center" vertical="center"/>
    </xf>
    <xf numFmtId="9" fontId="2" fillId="0" borderId="55" xfId="0" applyNumberFormat="1" applyFont="1" applyBorder="1" applyAlignment="1" applyProtection="1">
      <alignment horizontal="center" vertical="center"/>
    </xf>
    <xf numFmtId="0" fontId="2" fillId="0" borderId="26"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28" xfId="0" applyFont="1" applyFill="1" applyBorder="1" applyAlignment="1" applyProtection="1">
      <alignment horizontal="justify" vertical="center"/>
      <protection locked="0"/>
    </xf>
    <xf numFmtId="0" fontId="2" fillId="0" borderId="26" xfId="0" applyFont="1" applyFill="1" applyBorder="1" applyAlignment="1" applyProtection="1">
      <alignment horizontal="justify" vertical="center"/>
      <protection locked="0"/>
    </xf>
    <xf numFmtId="0" fontId="2" fillId="0" borderId="55" xfId="0" applyFont="1" applyFill="1" applyBorder="1" applyAlignment="1" applyProtection="1">
      <alignment horizontal="justify" vertical="center"/>
      <protection locked="0"/>
    </xf>
    <xf numFmtId="0" fontId="2" fillId="0" borderId="63" xfId="0"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wrapText="1"/>
      <protection locked="0"/>
    </xf>
    <xf numFmtId="0" fontId="2" fillId="0" borderId="20" xfId="0" applyFont="1" applyFill="1" applyBorder="1" applyAlignment="1" applyProtection="1">
      <alignment horizontal="justify" vertical="center"/>
      <protection locked="0"/>
    </xf>
    <xf numFmtId="164" fontId="2" fillId="0" borderId="26" xfId="1" applyNumberFormat="1" applyFont="1" applyFill="1" applyBorder="1" applyAlignment="1" applyProtection="1">
      <alignment horizontal="center" vertical="center" wrapText="1"/>
      <protection locked="0"/>
    </xf>
    <xf numFmtId="9" fontId="2" fillId="0" borderId="26" xfId="2" applyFont="1" applyFill="1" applyBorder="1" applyAlignment="1" applyProtection="1">
      <alignment horizontal="center" vertical="center" wrapText="1"/>
      <protection locked="0"/>
    </xf>
    <xf numFmtId="9" fontId="2" fillId="0" borderId="54" xfId="2" applyFont="1" applyBorder="1" applyAlignment="1" applyProtection="1">
      <alignment horizontal="center" vertical="center"/>
    </xf>
    <xf numFmtId="9" fontId="2" fillId="0" borderId="26" xfId="2" applyFont="1" applyBorder="1" applyAlignment="1" applyProtection="1">
      <alignment horizontal="center" vertical="center"/>
    </xf>
    <xf numFmtId="9" fontId="2" fillId="0" borderId="55" xfId="2" applyFont="1" applyBorder="1" applyAlignment="1" applyProtection="1">
      <alignment horizontal="center" vertical="center"/>
    </xf>
    <xf numFmtId="9" fontId="2" fillId="0" borderId="54" xfId="0" applyNumberFormat="1" applyFont="1" applyBorder="1" applyAlignment="1" applyProtection="1">
      <alignment horizontal="center" vertical="center"/>
    </xf>
    <xf numFmtId="9" fontId="2" fillId="0" borderId="26" xfId="0" applyNumberFormat="1" applyFont="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9" fontId="2" fillId="0" borderId="28" xfId="2" applyFont="1" applyBorder="1" applyAlignment="1" applyProtection="1">
      <alignment horizontal="center" vertical="center"/>
    </xf>
    <xf numFmtId="0" fontId="2" fillId="0" borderId="54"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56"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9" fontId="2" fillId="0" borderId="54" xfId="2" applyFont="1" applyFill="1" applyBorder="1" applyAlignment="1" applyProtection="1">
      <alignment horizontal="center" vertical="center" wrapText="1"/>
      <protection locked="0"/>
    </xf>
    <xf numFmtId="9" fontId="2" fillId="0" borderId="4" xfId="2" applyFont="1" applyBorder="1" applyAlignment="1" applyProtection="1">
      <alignment horizontal="center" vertical="center"/>
    </xf>
    <xf numFmtId="0" fontId="4" fillId="0" borderId="4" xfId="0" applyFont="1" applyFill="1" applyBorder="1" applyAlignment="1" applyProtection="1">
      <alignment horizontal="center" vertical="center"/>
    </xf>
    <xf numFmtId="9" fontId="2" fillId="0" borderId="54" xfId="2" applyFont="1" applyFill="1" applyBorder="1" applyAlignment="1" applyProtection="1">
      <alignment horizontal="center" vertical="center"/>
      <protection locked="0"/>
    </xf>
    <xf numFmtId="9" fontId="2" fillId="0" borderId="26" xfId="2" applyFont="1" applyFill="1" applyBorder="1" applyAlignment="1" applyProtection="1">
      <alignment horizontal="center" vertical="center"/>
      <protection locked="0"/>
    </xf>
    <xf numFmtId="0" fontId="2" fillId="0" borderId="54" xfId="0" applyFont="1" applyFill="1" applyBorder="1" applyAlignment="1" applyProtection="1">
      <alignment horizontal="justify" vertical="center"/>
      <protection locked="0"/>
    </xf>
    <xf numFmtId="0" fontId="2" fillId="0" borderId="57" xfId="0" applyFont="1" applyFill="1" applyBorder="1" applyAlignment="1" applyProtection="1">
      <alignment horizontal="left" vertical="center"/>
      <protection locked="0"/>
    </xf>
    <xf numFmtId="0" fontId="2" fillId="0" borderId="66" xfId="0" applyFont="1" applyFill="1" applyBorder="1" applyAlignment="1" applyProtection="1">
      <alignment horizontal="left"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protection locked="0"/>
    </xf>
    <xf numFmtId="0" fontId="2" fillId="0" borderId="28"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54" xfId="2" applyNumberFormat="1" applyFont="1" applyFill="1" applyBorder="1" applyAlignment="1" applyProtection="1">
      <alignment horizontal="center" vertical="center" wrapText="1"/>
      <protection locked="0"/>
    </xf>
    <xf numFmtId="0" fontId="2" fillId="0" borderId="26" xfId="2" applyNumberFormat="1" applyFont="1" applyFill="1" applyBorder="1" applyAlignment="1" applyProtection="1">
      <alignment horizontal="center" vertical="center" wrapText="1"/>
      <protection locked="0"/>
    </xf>
    <xf numFmtId="0" fontId="2" fillId="0" borderId="55" xfId="2" applyNumberFormat="1" applyFont="1" applyFill="1" applyBorder="1" applyAlignment="1" applyProtection="1">
      <alignment horizontal="center" vertical="center" wrapText="1"/>
      <protection locked="0"/>
    </xf>
    <xf numFmtId="164" fontId="2" fillId="0" borderId="54" xfId="1" applyNumberFormat="1" applyFont="1" applyFill="1" applyBorder="1" applyAlignment="1" applyProtection="1">
      <alignment horizontal="center" vertical="center" wrapText="1"/>
      <protection locked="0"/>
    </xf>
    <xf numFmtId="164" fontId="2" fillId="0" borderId="55" xfId="1" applyNumberFormat="1" applyFont="1" applyFill="1" applyBorder="1" applyAlignment="1" applyProtection="1">
      <alignment horizontal="center" vertical="center" wrapText="1"/>
      <protection locked="0"/>
    </xf>
    <xf numFmtId="9" fontId="2" fillId="0" borderId="28" xfId="2"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protection locked="0"/>
    </xf>
    <xf numFmtId="9" fontId="2" fillId="0" borderId="55" xfId="2" applyFont="1" applyFill="1" applyBorder="1" applyAlignment="1" applyProtection="1">
      <alignment horizontal="center" vertical="center" wrapText="1"/>
      <protection locked="0"/>
    </xf>
    <xf numFmtId="164" fontId="2" fillId="0" borderId="28" xfId="1"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8" xfId="2"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justify" vertical="center"/>
      <protection locked="0"/>
    </xf>
    <xf numFmtId="0" fontId="2" fillId="0" borderId="20" xfId="0" applyFont="1" applyBorder="1" applyAlignment="1" applyProtection="1">
      <alignment horizontal="justify"/>
      <protection locked="0"/>
    </xf>
    <xf numFmtId="0" fontId="2" fillId="0" borderId="54" xfId="0" applyFont="1" applyBorder="1" applyAlignment="1" applyProtection="1">
      <alignment horizontal="justify" vertical="center" wrapText="1"/>
      <protection locked="0"/>
    </xf>
    <xf numFmtId="0" fontId="2" fillId="0" borderId="26" xfId="0" applyFont="1" applyBorder="1" applyAlignment="1" applyProtection="1">
      <alignment horizontal="justify" vertical="center" wrapText="1"/>
      <protection locked="0"/>
    </xf>
    <xf numFmtId="0" fontId="2" fillId="0" borderId="21" xfId="0" applyFont="1" applyBorder="1" applyAlignment="1" applyProtection="1">
      <alignment horizontal="justify" vertical="center" wrapText="1"/>
      <protection locked="0"/>
    </xf>
    <xf numFmtId="0" fontId="2" fillId="0" borderId="28" xfId="0" applyFont="1" applyBorder="1" applyAlignment="1" applyProtection="1">
      <alignment horizontal="justify" vertical="center" wrapText="1"/>
      <protection locked="0"/>
    </xf>
    <xf numFmtId="0" fontId="2" fillId="0" borderId="4"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2" fillId="0" borderId="4" xfId="0" applyFont="1" applyFill="1" applyBorder="1" applyAlignment="1" applyProtection="1">
      <alignment horizontal="justify" wrapText="1"/>
      <protection locked="0"/>
    </xf>
    <xf numFmtId="0" fontId="2" fillId="0" borderId="11" xfId="0" applyFont="1" applyFill="1" applyBorder="1" applyAlignment="1" applyProtection="1">
      <alignment horizontal="justify" wrapText="1"/>
      <protection locked="0"/>
    </xf>
    <xf numFmtId="0" fontId="2" fillId="0" borderId="20" xfId="0" applyFont="1" applyFill="1" applyBorder="1" applyAlignment="1" applyProtection="1">
      <alignment horizontal="justify" wrapText="1"/>
      <protection locked="0"/>
    </xf>
    <xf numFmtId="0" fontId="2" fillId="0" borderId="19" xfId="0" applyFont="1" applyFill="1" applyBorder="1" applyAlignment="1" applyProtection="1">
      <alignment horizontal="justify" wrapText="1"/>
      <protection locked="0"/>
    </xf>
    <xf numFmtId="164" fontId="2" fillId="0" borderId="4" xfId="1" applyNumberFormat="1" applyFont="1" applyFill="1" applyBorder="1" applyAlignment="1" applyProtection="1">
      <alignment horizontal="center" vertical="center"/>
      <protection locked="0"/>
    </xf>
    <xf numFmtId="164" fontId="2" fillId="0" borderId="11" xfId="1" applyNumberFormat="1" applyFont="1" applyFill="1" applyBorder="1" applyAlignment="1" applyProtection="1">
      <alignment horizontal="center" vertical="center"/>
      <protection locked="0"/>
    </xf>
    <xf numFmtId="1" fontId="2" fillId="0" borderId="4" xfId="2" applyNumberFormat="1" applyFont="1" applyFill="1" applyBorder="1" applyAlignment="1" applyProtection="1">
      <alignment horizontal="center" vertical="center"/>
      <protection locked="0"/>
    </xf>
    <xf numFmtId="1" fontId="2" fillId="0" borderId="11" xfId="2" applyNumberFormat="1" applyFont="1" applyFill="1" applyBorder="1" applyAlignment="1" applyProtection="1">
      <alignment horizontal="center" vertical="center"/>
      <protection locked="0"/>
    </xf>
    <xf numFmtId="0" fontId="2" fillId="0" borderId="4" xfId="2" applyNumberFormat="1" applyFont="1" applyFill="1" applyBorder="1" applyAlignment="1" applyProtection="1">
      <alignment horizontal="center" vertical="center"/>
      <protection locked="0"/>
    </xf>
    <xf numFmtId="0" fontId="2" fillId="0" borderId="11" xfId="2"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2" fillId="0" borderId="4" xfId="2" applyNumberFormat="1" applyFont="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protection locked="0"/>
    </xf>
    <xf numFmtId="4" fontId="2" fillId="0" borderId="4" xfId="0" applyNumberFormat="1" applyFont="1" applyFill="1" applyBorder="1" applyAlignment="1" applyProtection="1">
      <alignment horizontal="center"/>
      <protection locked="0"/>
    </xf>
    <xf numFmtId="0" fontId="2" fillId="0" borderId="20" xfId="0" applyFont="1" applyFill="1" applyBorder="1" applyAlignment="1" applyProtection="1">
      <alignment horizontal="justify" vertical="center" wrapText="1"/>
      <protection locked="0"/>
    </xf>
    <xf numFmtId="164" fontId="2" fillId="0" borderId="54" xfId="1" applyNumberFormat="1" applyFont="1" applyFill="1" applyBorder="1" applyAlignment="1" applyProtection="1">
      <alignment horizontal="center" vertical="center"/>
      <protection locked="0"/>
    </xf>
    <xf numFmtId="164" fontId="2" fillId="0" borderId="26" xfId="1" applyNumberFormat="1" applyFont="1" applyFill="1" applyBorder="1" applyAlignment="1" applyProtection="1">
      <alignment horizontal="center" vertical="center"/>
      <protection locked="0"/>
    </xf>
    <xf numFmtId="164" fontId="2" fillId="0" borderId="55" xfId="1" applyNumberFormat="1"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protection locked="0"/>
    </xf>
    <xf numFmtId="0" fontId="6" fillId="0" borderId="4" xfId="0" applyFont="1" applyFill="1" applyBorder="1" applyAlignment="1" applyProtection="1">
      <alignment horizontal="justify" vertical="center" wrapText="1"/>
      <protection locked="0"/>
    </xf>
    <xf numFmtId="0" fontId="2" fillId="0" borderId="54" xfId="0" applyFont="1" applyFill="1" applyBorder="1" applyAlignment="1" applyProtection="1">
      <alignment horizontal="justify" wrapText="1"/>
      <protection locked="0"/>
    </xf>
    <xf numFmtId="0" fontId="2" fillId="0" borderId="26" xfId="0" applyFont="1" applyFill="1" applyBorder="1" applyAlignment="1" applyProtection="1">
      <alignment horizontal="justify" wrapText="1"/>
      <protection locked="0"/>
    </xf>
    <xf numFmtId="0" fontId="2" fillId="0" borderId="55" xfId="0" applyFont="1" applyFill="1" applyBorder="1" applyAlignment="1" applyProtection="1">
      <alignment horizontal="justify" wrapText="1"/>
      <protection locked="0"/>
    </xf>
    <xf numFmtId="0" fontId="2" fillId="0" borderId="57" xfId="0" applyFont="1" applyFill="1" applyBorder="1" applyAlignment="1" applyProtection="1">
      <alignment horizontal="justify" wrapText="1"/>
      <protection locked="0"/>
    </xf>
    <xf numFmtId="0" fontId="2" fillId="0" borderId="66" xfId="0" applyFont="1" applyFill="1" applyBorder="1" applyAlignment="1" applyProtection="1">
      <alignment horizontal="justify" wrapText="1"/>
      <protection locked="0"/>
    </xf>
    <xf numFmtId="0" fontId="2" fillId="0" borderId="27" xfId="0" applyFont="1" applyFill="1" applyBorder="1" applyAlignment="1" applyProtection="1">
      <alignment horizontal="justify" wrapText="1"/>
      <protection locked="0"/>
    </xf>
    <xf numFmtId="0" fontId="2" fillId="0" borderId="60" xfId="0" applyFont="1" applyFill="1" applyBorder="1" applyAlignment="1" applyProtection="1">
      <alignment horizontal="center" vertical="center"/>
      <protection locked="0"/>
    </xf>
    <xf numFmtId="0" fontId="2" fillId="0" borderId="54"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1" xfId="0" applyFont="1" applyFill="1" applyBorder="1" applyAlignment="1" applyProtection="1">
      <alignment horizontal="justify" vertical="center" wrapText="1"/>
      <protection locked="0"/>
    </xf>
    <xf numFmtId="0" fontId="4" fillId="0" borderId="21" xfId="0" applyFont="1" applyFill="1" applyBorder="1" applyAlignment="1" applyProtection="1">
      <alignment horizontal="center" vertical="center"/>
    </xf>
    <xf numFmtId="44" fontId="2" fillId="0" borderId="54" xfId="1" applyFont="1" applyFill="1" applyBorder="1" applyAlignment="1" applyProtection="1">
      <alignment horizontal="center"/>
      <protection locked="0"/>
    </xf>
    <xf numFmtId="44" fontId="2" fillId="0" borderId="26" xfId="1" applyFont="1" applyFill="1" applyBorder="1" applyAlignment="1" applyProtection="1">
      <alignment horizontal="center"/>
      <protection locked="0"/>
    </xf>
    <xf numFmtId="44" fontId="2" fillId="0" borderId="55" xfId="1" applyFont="1" applyFill="1" applyBorder="1" applyAlignment="1" applyProtection="1">
      <alignment horizontal="center"/>
      <protection locked="0"/>
    </xf>
    <xf numFmtId="0" fontId="2" fillId="0" borderId="54" xfId="0" applyFont="1" applyFill="1" applyBorder="1" applyAlignment="1" applyProtection="1">
      <alignment horizontal="center"/>
      <protection locked="0"/>
    </xf>
    <xf numFmtId="0" fontId="2" fillId="0" borderId="26" xfId="0" applyFont="1" applyFill="1" applyBorder="1" applyAlignment="1" applyProtection="1">
      <alignment horizontal="center"/>
      <protection locked="0"/>
    </xf>
    <xf numFmtId="0" fontId="2" fillId="0" borderId="55" xfId="0" applyFont="1" applyFill="1" applyBorder="1" applyAlignment="1" applyProtection="1">
      <alignment horizontal="center"/>
      <protection locked="0"/>
    </xf>
    <xf numFmtId="9" fontId="2" fillId="0" borderId="54" xfId="2" applyNumberFormat="1" applyFont="1" applyBorder="1" applyAlignment="1" applyProtection="1">
      <alignment horizontal="center" vertical="center"/>
    </xf>
    <xf numFmtId="9" fontId="2" fillId="0" borderId="26" xfId="2" applyNumberFormat="1" applyFont="1" applyBorder="1" applyAlignment="1" applyProtection="1">
      <alignment horizontal="center" vertical="center"/>
    </xf>
    <xf numFmtId="9" fontId="2" fillId="0" borderId="55" xfId="2" applyNumberFormat="1" applyFont="1" applyBorder="1" applyAlignment="1" applyProtection="1">
      <alignment horizontal="center" vertical="center"/>
    </xf>
    <xf numFmtId="0" fontId="2" fillId="0" borderId="26" xfId="0" applyFont="1" applyBorder="1" applyAlignment="1">
      <alignment horizontal="justify" vertical="center" wrapText="1"/>
    </xf>
    <xf numFmtId="0" fontId="2" fillId="0" borderId="55" xfId="0" applyFont="1" applyBorder="1" applyAlignment="1">
      <alignment horizontal="justify" vertical="center" wrapText="1"/>
    </xf>
    <xf numFmtId="0" fontId="2" fillId="0" borderId="21" xfId="0" applyFont="1" applyFill="1" applyBorder="1" applyAlignment="1" applyProtection="1">
      <alignment horizontal="center" vertical="center" wrapText="1"/>
      <protection locked="0"/>
    </xf>
    <xf numFmtId="9" fontId="2" fillId="0" borderId="54" xfId="0" applyNumberFormat="1" applyFont="1" applyFill="1" applyBorder="1" applyAlignment="1" applyProtection="1">
      <alignment horizontal="center"/>
      <protection locked="0"/>
    </xf>
    <xf numFmtId="9" fontId="2" fillId="0" borderId="26" xfId="0" applyNumberFormat="1" applyFont="1" applyFill="1" applyBorder="1" applyAlignment="1" applyProtection="1">
      <alignment horizontal="center"/>
      <protection locked="0"/>
    </xf>
    <xf numFmtId="9" fontId="2" fillId="0" borderId="55" xfId="0" applyNumberFormat="1" applyFont="1" applyFill="1" applyBorder="1" applyAlignment="1" applyProtection="1">
      <alignment horizontal="center"/>
      <protection locked="0"/>
    </xf>
    <xf numFmtId="9" fontId="6" fillId="0" borderId="54" xfId="0" applyNumberFormat="1" applyFont="1" applyBorder="1" applyAlignment="1" applyProtection="1">
      <alignment horizontal="center" vertical="center"/>
    </xf>
    <xf numFmtId="9" fontId="6" fillId="0" borderId="26" xfId="0" applyNumberFormat="1" applyFont="1" applyBorder="1" applyAlignment="1" applyProtection="1">
      <alignment horizontal="center" vertical="center"/>
    </xf>
    <xf numFmtId="9" fontId="6" fillId="0" borderId="55" xfId="0" applyNumberFormat="1" applyFont="1" applyBorder="1" applyAlignment="1" applyProtection="1">
      <alignment horizontal="center" vertical="center"/>
    </xf>
    <xf numFmtId="9" fontId="2" fillId="0" borderId="4" xfId="0" applyNumberFormat="1" applyFont="1" applyFill="1" applyBorder="1" applyAlignment="1" applyProtection="1">
      <alignment horizontal="center" vertical="center"/>
      <protection locked="0"/>
    </xf>
    <xf numFmtId="0" fontId="2" fillId="0" borderId="54" xfId="2" applyNumberFormat="1" applyFont="1" applyBorder="1" applyAlignment="1" applyProtection="1">
      <alignment horizontal="center" vertical="center"/>
    </xf>
    <xf numFmtId="44" fontId="2" fillId="0" borderId="4" xfId="1" applyFont="1" applyFill="1" applyBorder="1" applyAlignment="1" applyProtection="1">
      <alignment horizontal="center" vertical="center"/>
      <protection locked="0"/>
    </xf>
    <xf numFmtId="0" fontId="2" fillId="0" borderId="63" xfId="0" applyFont="1" applyFill="1" applyBorder="1" applyAlignment="1" applyProtection="1">
      <alignment horizontal="justify" vertical="center" wrapText="1"/>
      <protection locked="0"/>
    </xf>
    <xf numFmtId="0" fontId="2" fillId="0" borderId="66" xfId="0" applyFont="1" applyFill="1" applyBorder="1" applyAlignment="1" applyProtection="1">
      <alignment horizontal="justify" vertical="center" wrapText="1"/>
      <protection locked="0"/>
    </xf>
    <xf numFmtId="0" fontId="2" fillId="0" borderId="27" xfId="0" applyFont="1" applyFill="1" applyBorder="1" applyAlignment="1" applyProtection="1">
      <alignment horizontal="justify" vertical="center" wrapText="1"/>
      <protection locked="0"/>
    </xf>
    <xf numFmtId="0" fontId="11" fillId="0" borderId="39"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54"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4"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55" xfId="0" applyFont="1" applyFill="1" applyBorder="1" applyAlignment="1" applyProtection="1">
      <alignment horizontal="justify" vertical="center" wrapText="1"/>
      <protection locked="0"/>
    </xf>
    <xf numFmtId="0" fontId="11" fillId="0" borderId="4" xfId="0" applyFont="1" applyFill="1" applyBorder="1" applyAlignment="1" applyProtection="1">
      <alignment horizontal="justify" vertical="center" wrapText="1"/>
      <protection locked="0"/>
    </xf>
    <xf numFmtId="0" fontId="11" fillId="0" borderId="11" xfId="0" applyFont="1" applyFill="1" applyBorder="1" applyAlignment="1" applyProtection="1">
      <alignment horizontal="justify" vertical="center" wrapText="1"/>
      <protection locked="0"/>
    </xf>
    <xf numFmtId="0" fontId="13" fillId="4" borderId="27"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protection locked="0"/>
    </xf>
    <xf numFmtId="0" fontId="11" fillId="0" borderId="62" xfId="0" applyFont="1" applyFill="1" applyBorder="1" applyAlignment="1" applyProtection="1">
      <alignment horizontal="center" vertical="center"/>
      <protection locked="0"/>
    </xf>
    <xf numFmtId="0" fontId="11" fillId="0" borderId="17" xfId="0" applyFont="1" applyBorder="1" applyAlignment="1">
      <alignment horizontal="justify" vertical="center" wrapText="1"/>
    </xf>
    <xf numFmtId="0" fontId="11" fillId="0" borderId="17" xfId="0" applyFont="1" applyFill="1" applyBorder="1" applyAlignment="1" applyProtection="1">
      <alignment horizontal="justify" vertical="center" wrapText="1"/>
      <protection locked="0"/>
    </xf>
    <xf numFmtId="0" fontId="11" fillId="0" borderId="18" xfId="0" applyFont="1" applyFill="1" applyBorder="1" applyAlignment="1" applyProtection="1">
      <alignment horizontal="justify" vertical="center" wrapText="1"/>
      <protection locked="0"/>
    </xf>
    <xf numFmtId="0" fontId="11" fillId="0" borderId="20" xfId="0" applyFont="1" applyFill="1" applyBorder="1" applyAlignment="1" applyProtection="1">
      <alignment horizontal="justify" vertical="center" wrapText="1"/>
      <protection locked="0"/>
    </xf>
    <xf numFmtId="0" fontId="11" fillId="0" borderId="19" xfId="0" applyFont="1" applyFill="1" applyBorder="1" applyAlignment="1" applyProtection="1">
      <alignment horizontal="justify" vertical="center" wrapText="1"/>
      <protection locked="0"/>
    </xf>
    <xf numFmtId="0" fontId="11" fillId="0" borderId="1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locked="0"/>
    </xf>
    <xf numFmtId="0" fontId="13" fillId="4" borderId="40"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center" vertical="center" wrapText="1"/>
      <protection locked="0"/>
    </xf>
    <xf numFmtId="0" fontId="13" fillId="4" borderId="37" xfId="0" applyFont="1" applyFill="1" applyBorder="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justify" vertical="center" wrapText="1"/>
      <protection locked="0"/>
    </xf>
    <xf numFmtId="0" fontId="13" fillId="4" borderId="41" xfId="0" applyFont="1" applyFill="1" applyBorder="1" applyAlignment="1" applyProtection="1">
      <alignment horizontal="justify" vertical="center" wrapText="1"/>
      <protection locked="0"/>
    </xf>
    <xf numFmtId="0" fontId="13" fillId="4" borderId="28" xfId="0" applyFont="1" applyFill="1" applyBorder="1" applyAlignment="1" applyProtection="1">
      <alignment horizontal="center" vertical="center" wrapText="1"/>
      <protection locked="0"/>
    </xf>
    <xf numFmtId="0" fontId="13" fillId="4" borderId="2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left"/>
      <protection locked="0"/>
    </xf>
    <xf numFmtId="14" fontId="12" fillId="0" borderId="5" xfId="0" applyNumberFormat="1" applyFont="1" applyFill="1" applyBorder="1" applyAlignment="1" applyProtection="1">
      <alignment horizontal="left"/>
      <protection locked="0"/>
    </xf>
    <xf numFmtId="0" fontId="12" fillId="0" borderId="15"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2" fillId="3" borderId="7"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9" xfId="0" applyFont="1" applyFill="1" applyBorder="1" applyAlignment="1" applyProtection="1">
      <alignment horizont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12" fillId="2" borderId="72"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left"/>
      <protection locked="0"/>
    </xf>
    <xf numFmtId="0" fontId="11" fillId="0" borderId="1" xfId="0" applyFont="1" applyBorder="1" applyAlignment="1" applyProtection="1">
      <alignment horizontal="center"/>
      <protection locked="0"/>
    </xf>
    <xf numFmtId="0" fontId="11" fillId="0" borderId="37"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2" fillId="0" borderId="32"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3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2" fillId="0" borderId="54" xfId="0" applyFont="1" applyBorder="1" applyAlignment="1" applyProtection="1">
      <alignment horizontal="justify" wrapText="1"/>
      <protection locked="0"/>
    </xf>
    <xf numFmtId="0" fontId="2" fillId="0" borderId="26" xfId="0" applyFont="1" applyBorder="1" applyAlignment="1" applyProtection="1">
      <alignment horizontal="justify" wrapText="1"/>
      <protection locked="0"/>
    </xf>
    <xf numFmtId="0" fontId="2" fillId="0" borderId="21" xfId="0" applyFont="1" applyBorder="1" applyAlignment="1" applyProtection="1">
      <alignment horizontal="justify" wrapText="1"/>
      <protection locked="0"/>
    </xf>
    <xf numFmtId="0" fontId="2" fillId="0" borderId="57" xfId="0" applyFont="1" applyBorder="1" applyAlignment="1" applyProtection="1">
      <alignment horizontal="justify" wrapText="1"/>
      <protection locked="0"/>
    </xf>
    <xf numFmtId="0" fontId="2" fillId="0" borderId="58" xfId="0" applyFont="1" applyBorder="1" applyAlignment="1" applyProtection="1">
      <alignment horizontal="justify" wrapText="1"/>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vertical="center"/>
      <protection locked="0"/>
    </xf>
    <xf numFmtId="0" fontId="2" fillId="0" borderId="4" xfId="0" applyFont="1" applyBorder="1" applyAlignment="1">
      <alignment horizontal="justify" vertical="center"/>
    </xf>
    <xf numFmtId="0" fontId="2" fillId="0" borderId="11" xfId="0" applyFont="1" applyBorder="1" applyAlignment="1">
      <alignment horizontal="justify" vertical="center"/>
    </xf>
    <xf numFmtId="44" fontId="2" fillId="0" borderId="4" xfId="1" applyFont="1" applyBorder="1" applyAlignment="1">
      <alignment vertical="center"/>
    </xf>
    <xf numFmtId="0" fontId="2" fillId="0" borderId="17" xfId="0" applyFont="1" applyBorder="1" applyAlignment="1">
      <alignment horizontal="justify" vertical="center" wrapText="1"/>
    </xf>
    <xf numFmtId="0" fontId="2" fillId="0" borderId="16" xfId="0" applyFont="1" applyFill="1" applyBorder="1" applyAlignment="1" applyProtection="1">
      <alignment horizontal="center" vertical="center" wrapText="1"/>
      <protection locked="0"/>
    </xf>
    <xf numFmtId="44" fontId="2" fillId="0" borderId="17" xfId="1" applyFont="1" applyFill="1" applyBorder="1" applyAlignment="1" applyProtection="1">
      <alignment vertical="center" wrapText="1"/>
      <protection locked="0"/>
    </xf>
    <xf numFmtId="44" fontId="2" fillId="0" borderId="4" xfId="1" applyFont="1" applyFill="1" applyBorder="1" applyAlignment="1" applyProtection="1">
      <alignment vertical="center" wrapText="1"/>
      <protection locked="0"/>
    </xf>
    <xf numFmtId="44" fontId="2" fillId="0" borderId="28" xfId="1" applyFont="1" applyFill="1" applyBorder="1" applyAlignment="1" applyProtection="1">
      <alignment horizontal="center" vertical="center"/>
      <protection locked="0"/>
    </xf>
    <xf numFmtId="44" fontId="2" fillId="0" borderId="26" xfId="1" applyFont="1" applyFill="1" applyBorder="1" applyAlignment="1" applyProtection="1">
      <alignment horizontal="center" vertical="center"/>
      <protection locked="0"/>
    </xf>
    <xf numFmtId="44" fontId="2" fillId="0" borderId="55" xfId="1" applyFont="1" applyFill="1" applyBorder="1" applyAlignment="1" applyProtection="1">
      <alignment horizontal="center" vertical="center"/>
      <protection locked="0"/>
    </xf>
    <xf numFmtId="0" fontId="2" fillId="0" borderId="4"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top" wrapText="1"/>
      <protection locked="0"/>
    </xf>
    <xf numFmtId="44" fontId="2" fillId="0" borderId="17" xfId="1"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top"/>
      <protection locked="0"/>
    </xf>
    <xf numFmtId="0" fontId="2" fillId="0" borderId="17" xfId="0" applyFont="1" applyFill="1" applyBorder="1" applyAlignment="1" applyProtection="1">
      <alignment horizontal="center" vertical="center"/>
      <protection locked="0"/>
    </xf>
    <xf numFmtId="0" fontId="2" fillId="0" borderId="17" xfId="2"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xf>
    <xf numFmtId="0" fontId="2" fillId="0" borderId="17" xfId="0" applyFont="1" applyFill="1" applyBorder="1" applyAlignment="1" applyProtection="1">
      <alignment horizontal="left" vertical="top" wrapText="1"/>
      <protection locked="0"/>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3" fontId="2" fillId="0" borderId="4" xfId="2" applyNumberFormat="1" applyFont="1" applyFill="1" applyBorder="1" applyAlignment="1" applyProtection="1">
      <alignment horizontal="center" vertical="center"/>
      <protection locked="0"/>
    </xf>
    <xf numFmtId="0" fontId="2" fillId="0" borderId="54"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5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9" fontId="7" fillId="0" borderId="4" xfId="0" applyNumberFormat="1" applyFont="1" applyBorder="1" applyAlignment="1" applyProtection="1">
      <alignment horizontal="center" vertical="center"/>
    </xf>
    <xf numFmtId="0" fontId="7" fillId="0" borderId="4"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164" fontId="7" fillId="0" borderId="4" xfId="1" applyNumberFormat="1" applyFont="1" applyFill="1" applyBorder="1" applyAlignment="1">
      <alignment horizontal="center" vertical="center" wrapText="1"/>
    </xf>
    <xf numFmtId="0" fontId="7" fillId="0" borderId="4" xfId="0" applyFont="1" applyFill="1" applyBorder="1" applyAlignment="1" applyProtection="1">
      <alignment horizontal="center"/>
      <protection locked="0"/>
    </xf>
    <xf numFmtId="9" fontId="7" fillId="0" borderId="4" xfId="2" applyFont="1" applyFill="1" applyBorder="1" applyAlignment="1" applyProtection="1">
      <alignment horizontal="center" vertical="center"/>
      <protection locked="0"/>
    </xf>
    <xf numFmtId="0" fontId="7" fillId="0" borderId="4" xfId="2" applyNumberFormat="1" applyFont="1" applyBorder="1" applyAlignment="1" applyProtection="1">
      <alignment horizontal="center" vertical="center"/>
    </xf>
    <xf numFmtId="0" fontId="7" fillId="0" borderId="4" xfId="0" applyFont="1" applyFill="1" applyBorder="1" applyAlignment="1">
      <alignment horizontal="left" vertical="center" wrapText="1"/>
    </xf>
    <xf numFmtId="0" fontId="18" fillId="4" borderId="27"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18" fillId="4" borderId="25" xfId="0" applyFont="1" applyFill="1" applyBorder="1" applyAlignment="1" applyProtection="1">
      <alignment horizontal="center" vertical="center" wrapText="1"/>
      <protection locked="0"/>
    </xf>
    <xf numFmtId="0" fontId="18" fillId="4" borderId="40" xfId="0" applyFont="1" applyFill="1" applyBorder="1" applyAlignment="1" applyProtection="1">
      <alignment horizontal="center" vertical="center" wrapText="1"/>
      <protection locked="0"/>
    </xf>
    <xf numFmtId="0" fontId="18" fillId="4" borderId="38" xfId="0" applyFont="1" applyFill="1" applyBorder="1" applyAlignment="1" applyProtection="1">
      <alignment horizontal="center" vertical="center" wrapText="1"/>
      <protection locked="0"/>
    </xf>
    <xf numFmtId="0" fontId="18" fillId="4" borderId="37" xfId="0" applyFont="1" applyFill="1" applyBorder="1" applyAlignment="1" applyProtection="1">
      <alignment horizontal="center" vertical="center" wrapText="1"/>
      <protection locked="0"/>
    </xf>
    <xf numFmtId="0" fontId="18" fillId="4" borderId="39"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1" xfId="0" applyFont="1" applyFill="1" applyBorder="1" applyAlignment="1" applyProtection="1">
      <alignment horizontal="center" vertical="center" wrapText="1"/>
      <protection locked="0"/>
    </xf>
    <xf numFmtId="0" fontId="18" fillId="4" borderId="26" xfId="0"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protection locked="0"/>
    </xf>
    <xf numFmtId="0" fontId="7" fillId="0" borderId="17"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justify" vertical="center" wrapText="1"/>
      <protection locked="0"/>
    </xf>
    <xf numFmtId="9" fontId="7" fillId="0" borderId="4"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applyAlignment="1">
      <alignment horizontal="justify" vertical="center" wrapText="1"/>
    </xf>
    <xf numFmtId="0" fontId="8" fillId="2" borderId="1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7" fillId="0" borderId="17" xfId="2" applyNumberFormat="1" applyFont="1" applyBorder="1" applyAlignment="1" applyProtection="1">
      <alignment horizontal="center" vertical="center"/>
    </xf>
    <xf numFmtId="9" fontId="7" fillId="0" borderId="17" xfId="0" applyNumberFormat="1" applyFont="1" applyBorder="1" applyAlignment="1" applyProtection="1">
      <alignment horizontal="center" vertical="center"/>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7" xfId="0" applyFont="1" applyFill="1" applyBorder="1" applyAlignment="1">
      <alignment horizontal="left" vertical="center" wrapText="1"/>
    </xf>
    <xf numFmtId="0" fontId="7" fillId="0" borderId="17"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8" fillId="0" borderId="6" xfId="0" applyFont="1" applyFill="1" applyBorder="1" applyAlignment="1" applyProtection="1">
      <alignment horizontal="left"/>
      <protection locked="0"/>
    </xf>
    <xf numFmtId="17" fontId="8" fillId="0" borderId="5" xfId="0" applyNumberFormat="1" applyFont="1" applyFill="1" applyBorder="1" applyAlignment="1">
      <alignment horizontal="left"/>
    </xf>
    <xf numFmtId="0" fontId="8" fillId="0" borderId="15" xfId="0" applyFont="1" applyFill="1" applyBorder="1" applyAlignment="1">
      <alignment horizontal="left"/>
    </xf>
    <xf numFmtId="0" fontId="8" fillId="0" borderId="6" xfId="0" applyFont="1" applyFill="1" applyBorder="1" applyAlignment="1">
      <alignment horizontal="left"/>
    </xf>
    <xf numFmtId="0" fontId="8" fillId="3" borderId="7" xfId="0" applyFont="1" applyFill="1" applyBorder="1" applyAlignment="1" applyProtection="1">
      <alignment horizontal="center"/>
      <protection locked="0"/>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7" fillId="0" borderId="1" xfId="0" applyFont="1" applyBorder="1" applyAlignment="1" applyProtection="1">
      <alignment horizontal="center"/>
      <protection locked="0"/>
    </xf>
    <xf numFmtId="0" fontId="7" fillId="0" borderId="37"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7" fillId="0" borderId="17" xfId="0" applyFont="1" applyFill="1" applyBorder="1" applyAlignment="1" applyProtection="1">
      <alignment horizontal="justify" vertical="center" wrapText="1"/>
      <protection locked="0"/>
    </xf>
    <xf numFmtId="0" fontId="7" fillId="0" borderId="17" xfId="0" applyFont="1" applyFill="1" applyBorder="1" applyAlignment="1">
      <alignment horizontal="justify" vertical="center" wrapText="1"/>
    </xf>
    <xf numFmtId="0" fontId="7" fillId="0" borderId="56"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18" fillId="0" borderId="55" xfId="0" applyFont="1" applyFill="1" applyBorder="1" applyAlignment="1" applyProtection="1">
      <alignment horizontal="center" vertical="center"/>
    </xf>
    <xf numFmtId="9" fontId="7" fillId="0" borderId="54" xfId="0" applyNumberFormat="1"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1" xfId="0" applyFont="1" applyFill="1" applyBorder="1" applyAlignment="1" applyProtection="1">
      <alignment horizontal="justify" vertical="center" wrapText="1"/>
      <protection locked="0"/>
    </xf>
    <xf numFmtId="0" fontId="7" fillId="0" borderId="54"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17" xfId="2" applyNumberFormat="1" applyFont="1" applyFill="1" applyBorder="1" applyAlignment="1" applyProtection="1">
      <alignment horizontal="center" vertical="center"/>
      <protection locked="0"/>
    </xf>
    <xf numFmtId="0" fontId="7" fillId="0" borderId="4" xfId="2" applyNumberFormat="1" applyFont="1" applyFill="1" applyBorder="1" applyAlignment="1" applyProtection="1">
      <alignment horizontal="center" vertical="center"/>
      <protection locked="0"/>
    </xf>
    <xf numFmtId="9" fontId="7" fillId="0" borderId="17" xfId="2" applyFont="1" applyFill="1" applyBorder="1" applyAlignment="1" applyProtection="1">
      <alignment horizontal="center" vertical="center"/>
      <protection locked="0"/>
    </xf>
    <xf numFmtId="44" fontId="7" fillId="0" borderId="17" xfId="1" applyFont="1" applyFill="1" applyBorder="1" applyAlignment="1">
      <alignment horizontal="center" vertical="center" wrapText="1"/>
    </xf>
    <xf numFmtId="44" fontId="7" fillId="0" borderId="4" xfId="1" applyFont="1" applyFill="1" applyBorder="1" applyAlignment="1">
      <alignment horizontal="center" vertical="center" wrapText="1"/>
    </xf>
    <xf numFmtId="44" fontId="7" fillId="0" borderId="17" xfId="1" applyFont="1" applyFill="1" applyBorder="1" applyAlignment="1" applyProtection="1">
      <alignment horizontal="center" vertical="center"/>
      <protection locked="0"/>
    </xf>
    <xf numFmtId="44" fontId="7" fillId="0" borderId="4" xfId="1" applyFont="1" applyFill="1" applyBorder="1" applyAlignment="1" applyProtection="1">
      <alignment horizontal="center" vertical="center"/>
      <protection locked="0"/>
    </xf>
    <xf numFmtId="0" fontId="7" fillId="0" borderId="57" xfId="0" applyFont="1" applyBorder="1" applyAlignment="1" applyProtection="1">
      <alignment horizontal="center"/>
      <protection locked="0"/>
    </xf>
    <xf numFmtId="0" fontId="7" fillId="0" borderId="6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54"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7" fillId="0" borderId="55" xfId="0" applyFont="1" applyBorder="1" applyAlignment="1" applyProtection="1">
      <alignment horizontal="center"/>
      <protection locked="0"/>
    </xf>
    <xf numFmtId="9" fontId="7" fillId="0" borderId="54" xfId="2" applyFont="1" applyBorder="1" applyAlignment="1" applyProtection="1">
      <alignment horizontal="center" vertical="center"/>
      <protection locked="0"/>
    </xf>
    <xf numFmtId="9" fontId="7" fillId="0" borderId="26" xfId="2" applyFont="1" applyBorder="1" applyAlignment="1" applyProtection="1">
      <alignment horizontal="center" vertical="center"/>
      <protection locked="0"/>
    </xf>
    <xf numFmtId="9" fontId="7" fillId="0" borderId="55" xfId="2" applyFont="1" applyBorder="1" applyAlignment="1" applyProtection="1">
      <alignment horizontal="center" vertical="center"/>
      <protection locked="0"/>
    </xf>
    <xf numFmtId="0" fontId="7" fillId="0" borderId="5" xfId="0" applyFont="1" applyBorder="1" applyAlignment="1">
      <alignment horizontal="center"/>
    </xf>
    <xf numFmtId="0" fontId="7" fillId="0" borderId="15" xfId="0" applyFont="1" applyBorder="1" applyAlignment="1">
      <alignment horizontal="center"/>
    </xf>
    <xf numFmtId="0" fontId="7" fillId="0" borderId="6" xfId="0" applyFont="1" applyBorder="1" applyAlignment="1">
      <alignment horizontal="center"/>
    </xf>
    <xf numFmtId="0" fontId="18" fillId="4" borderId="27"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7" fillId="0" borderId="5" xfId="0" applyFont="1" applyBorder="1" applyAlignment="1">
      <alignment horizontal="left"/>
    </xf>
    <xf numFmtId="0" fontId="7" fillId="0" borderId="15" xfId="0" applyFont="1" applyBorder="1" applyAlignment="1">
      <alignment horizontal="left"/>
    </xf>
    <xf numFmtId="0" fontId="7" fillId="0" borderId="6" xfId="0" applyFont="1" applyBorder="1" applyAlignment="1">
      <alignment horizontal="left"/>
    </xf>
    <xf numFmtId="0" fontId="18" fillId="2" borderId="1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0" borderId="54"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7" fillId="0" borderId="56"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3" xfId="0" applyFont="1" applyFill="1" applyBorder="1" applyAlignment="1">
      <alignment horizontal="center" vertical="center" wrapText="1"/>
    </xf>
    <xf numFmtId="14" fontId="8" fillId="0" borderId="5" xfId="0" applyNumberFormat="1" applyFont="1" applyFill="1" applyBorder="1" applyAlignment="1" applyProtection="1">
      <alignment horizontal="left"/>
      <protection locked="0"/>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8" fillId="2" borderId="68"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7" fillId="0" borderId="54" xfId="2" applyNumberFormat="1" applyFont="1" applyBorder="1" applyAlignment="1" applyProtection="1">
      <alignment horizontal="center" vertical="center"/>
    </xf>
    <xf numFmtId="0" fontId="7" fillId="0" borderId="26" xfId="2" applyNumberFormat="1" applyFont="1" applyBorder="1" applyAlignment="1" applyProtection="1">
      <alignment horizontal="center" vertical="center"/>
    </xf>
    <xf numFmtId="9" fontId="7" fillId="0" borderId="54" xfId="2" applyFont="1" applyFill="1" applyBorder="1" applyAlignment="1">
      <alignment horizontal="center" vertical="center"/>
    </xf>
    <xf numFmtId="9" fontId="7" fillId="0" borderId="26" xfId="2" applyFont="1" applyFill="1" applyBorder="1" applyAlignment="1">
      <alignment horizontal="center" vertical="center"/>
    </xf>
    <xf numFmtId="9" fontId="7" fillId="0" borderId="54" xfId="0" applyNumberFormat="1" applyFont="1" applyFill="1" applyBorder="1" applyAlignment="1">
      <alignment horizontal="center" vertical="center"/>
    </xf>
    <xf numFmtId="0" fontId="7" fillId="0" borderId="26"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4" xfId="0" applyFont="1" applyFill="1" applyBorder="1" applyAlignment="1">
      <alignment horizontal="center"/>
    </xf>
    <xf numFmtId="0" fontId="7" fillId="0" borderId="26" xfId="0" applyFont="1" applyFill="1" applyBorder="1" applyAlignment="1">
      <alignment horizontal="center"/>
    </xf>
    <xf numFmtId="0" fontId="7" fillId="0" borderId="55" xfId="0" applyFont="1" applyFill="1" applyBorder="1" applyAlignment="1">
      <alignment horizontal="center"/>
    </xf>
    <xf numFmtId="0" fontId="7" fillId="0" borderId="57" xfId="0" applyFont="1" applyFill="1" applyBorder="1" applyAlignment="1">
      <alignment horizontal="center"/>
    </xf>
    <xf numFmtId="0" fontId="7" fillId="0" borderId="66" xfId="0" applyFont="1" applyFill="1" applyBorder="1" applyAlignment="1">
      <alignment horizontal="center"/>
    </xf>
    <xf numFmtId="0" fontId="7" fillId="0" borderId="27" xfId="0" applyFont="1" applyFill="1" applyBorder="1" applyAlignment="1">
      <alignment horizontal="center"/>
    </xf>
    <xf numFmtId="0" fontId="7" fillId="0" borderId="55" xfId="0" applyFont="1" applyFill="1" applyBorder="1" applyAlignment="1">
      <alignment horizontal="justify" vertical="center" wrapText="1"/>
    </xf>
    <xf numFmtId="164" fontId="7" fillId="0" borderId="54" xfId="1" applyNumberFormat="1" applyFont="1" applyFill="1" applyBorder="1" applyAlignment="1">
      <alignment horizontal="center"/>
    </xf>
    <xf numFmtId="164" fontId="7" fillId="0" borderId="26" xfId="1" applyNumberFormat="1" applyFont="1" applyFill="1" applyBorder="1" applyAlignment="1">
      <alignment horizontal="center"/>
    </xf>
    <xf numFmtId="164" fontId="7" fillId="0" borderId="55" xfId="1" applyNumberFormat="1" applyFont="1" applyFill="1" applyBorder="1" applyAlignment="1">
      <alignment horizontal="center"/>
    </xf>
    <xf numFmtId="9" fontId="7" fillId="0" borderId="55" xfId="2" applyFont="1" applyFill="1" applyBorder="1" applyAlignment="1">
      <alignment horizontal="center" vertical="center"/>
    </xf>
    <xf numFmtId="0" fontId="7" fillId="0" borderId="55" xfId="2" applyNumberFormat="1" applyFont="1" applyBorder="1" applyAlignment="1" applyProtection="1">
      <alignment horizontal="center" vertical="center"/>
    </xf>
    <xf numFmtId="9" fontId="7" fillId="0" borderId="54" xfId="0" applyNumberFormat="1" applyFont="1" applyBorder="1" applyAlignment="1" applyProtection="1">
      <alignment horizontal="center" vertical="center"/>
    </xf>
    <xf numFmtId="9" fontId="7" fillId="0" borderId="26" xfId="0" applyNumberFormat="1" applyFont="1" applyBorder="1" applyAlignment="1" applyProtection="1">
      <alignment horizontal="center" vertical="center"/>
    </xf>
    <xf numFmtId="9" fontId="7" fillId="0" borderId="55" xfId="0" applyNumberFormat="1" applyFont="1" applyBorder="1" applyAlignment="1" applyProtection="1">
      <alignment horizontal="center" vertical="center"/>
    </xf>
    <xf numFmtId="0" fontId="18" fillId="0" borderId="64" xfId="0" applyFont="1" applyFill="1" applyBorder="1" applyAlignment="1" applyProtection="1">
      <alignment horizontal="center" vertical="center"/>
    </xf>
    <xf numFmtId="0" fontId="18" fillId="0" borderId="65" xfId="0" applyFont="1" applyFill="1" applyBorder="1" applyAlignment="1" applyProtection="1">
      <alignment horizontal="center" vertical="center"/>
    </xf>
    <xf numFmtId="0" fontId="7" fillId="0" borderId="4" xfId="0" applyFont="1" applyFill="1" applyBorder="1" applyAlignment="1">
      <alignment horizontal="center" vertical="center"/>
    </xf>
    <xf numFmtId="164" fontId="7" fillId="0" borderId="4" xfId="1" applyNumberFormat="1" applyFont="1" applyFill="1" applyBorder="1" applyAlignment="1">
      <alignment horizontal="center" vertical="center"/>
    </xf>
    <xf numFmtId="9" fontId="7" fillId="0" borderId="4" xfId="2" applyNumberFormat="1" applyFont="1" applyFill="1" applyBorder="1" applyAlignment="1">
      <alignment horizontal="center" vertical="center"/>
    </xf>
    <xf numFmtId="0" fontId="7" fillId="0" borderId="4" xfId="2" applyNumberFormat="1" applyFont="1" applyFill="1" applyBorder="1" applyAlignment="1">
      <alignment horizontal="center" vertical="center"/>
    </xf>
    <xf numFmtId="0" fontId="7" fillId="0" borderId="4" xfId="2" applyNumberFormat="1" applyFont="1" applyBorder="1" applyAlignment="1" applyProtection="1">
      <alignment horizontal="center" vertical="center"/>
      <protection locked="0"/>
    </xf>
    <xf numFmtId="9" fontId="7" fillId="0" borderId="4" xfId="0" applyNumberFormat="1" applyFont="1" applyBorder="1" applyAlignment="1" applyProtection="1">
      <alignment horizontal="center" vertical="center"/>
      <protection locked="0"/>
    </xf>
    <xf numFmtId="9" fontId="7" fillId="0" borderId="4" xfId="2" applyFont="1" applyFill="1" applyBorder="1" applyAlignment="1">
      <alignment horizontal="center" vertical="center"/>
    </xf>
    <xf numFmtId="0" fontId="18" fillId="0" borderId="4" xfId="0" applyFont="1" applyFill="1" applyBorder="1" applyAlignment="1" applyProtection="1">
      <alignment horizontal="center" vertical="center"/>
      <protection locked="0"/>
    </xf>
    <xf numFmtId="164" fontId="7" fillId="0" borderId="4" xfId="1" applyNumberFormat="1" applyFont="1" applyFill="1" applyBorder="1" applyAlignment="1">
      <alignment horizontal="center"/>
    </xf>
    <xf numFmtId="0" fontId="7" fillId="0" borderId="4" xfId="0" applyFont="1" applyFill="1" applyBorder="1" applyAlignment="1">
      <alignment horizontal="center"/>
    </xf>
    <xf numFmtId="9"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8" fillId="0" borderId="0" xfId="0" applyFont="1" applyAlignment="1">
      <alignment horizontal="left" vertical="center"/>
    </xf>
    <xf numFmtId="0" fontId="7" fillId="0" borderId="5"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7"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26"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protection locked="0"/>
    </xf>
    <xf numFmtId="0" fontId="7" fillId="0" borderId="11" xfId="0" applyFont="1" applyBorder="1" applyAlignment="1">
      <alignment horizontal="justify" vertical="center" wrapText="1"/>
    </xf>
    <xf numFmtId="0" fontId="7" fillId="0" borderId="62"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justify" vertical="center" wrapText="1"/>
      <protection locked="0"/>
    </xf>
    <xf numFmtId="0" fontId="7" fillId="0" borderId="26" xfId="0" applyFont="1" applyFill="1" applyBorder="1" applyAlignment="1" applyProtection="1">
      <alignment horizontal="justify" vertical="center" wrapText="1"/>
      <protection locked="0"/>
    </xf>
    <xf numFmtId="0" fontId="7" fillId="0" borderId="54" xfId="0" applyFont="1" applyBorder="1" applyAlignment="1" applyProtection="1">
      <alignment horizontal="justify" vertical="center" wrapText="1"/>
      <protection locked="0"/>
    </xf>
    <xf numFmtId="0" fontId="7" fillId="0" borderId="26" xfId="0" applyFont="1" applyBorder="1" applyAlignment="1" applyProtection="1">
      <alignment horizontal="justify" vertical="center" wrapText="1"/>
      <protection locked="0"/>
    </xf>
    <xf numFmtId="0" fontId="7" fillId="0" borderId="21" xfId="0" applyFont="1" applyBorder="1" applyAlignment="1" applyProtection="1">
      <alignment horizontal="justify" vertical="center" wrapText="1"/>
      <protection locked="0"/>
    </xf>
    <xf numFmtId="0" fontId="7" fillId="0" borderId="57" xfId="0" applyFont="1" applyBorder="1" applyAlignment="1" applyProtection="1">
      <alignment horizontal="justify" wrapText="1"/>
      <protection locked="0"/>
    </xf>
    <xf numFmtId="0" fontId="7" fillId="0" borderId="58" xfId="0" applyFont="1" applyBorder="1" applyAlignment="1" applyProtection="1">
      <alignment horizontal="justify" wrapText="1"/>
      <protection locked="0"/>
    </xf>
    <xf numFmtId="0" fontId="7" fillId="6" borderId="62" xfId="0" applyFont="1" applyFill="1" applyBorder="1" applyAlignment="1" applyProtection="1">
      <alignment horizontal="center" vertical="center"/>
      <protection locked="0"/>
    </xf>
    <xf numFmtId="0" fontId="7" fillId="6" borderId="10" xfId="0" applyFont="1" applyFill="1" applyBorder="1" applyAlignment="1" applyProtection="1">
      <alignment horizontal="center" vertical="center"/>
      <protection locked="0"/>
    </xf>
    <xf numFmtId="0" fontId="7" fillId="0" borderId="54" xfId="0" applyFont="1" applyBorder="1" applyAlignment="1" applyProtection="1">
      <alignment horizontal="justify" wrapText="1"/>
      <protection locked="0"/>
    </xf>
    <xf numFmtId="0" fontId="7" fillId="0" borderId="26" xfId="0" applyFont="1" applyBorder="1" applyAlignment="1" applyProtection="1">
      <alignment horizontal="justify" wrapText="1"/>
      <protection locked="0"/>
    </xf>
    <xf numFmtId="0" fontId="7" fillId="0" borderId="21" xfId="0" applyFont="1" applyBorder="1" applyAlignment="1" applyProtection="1">
      <alignment horizontal="justify" wrapText="1"/>
      <protection locked="0"/>
    </xf>
    <xf numFmtId="0" fontId="11" fillId="0" borderId="62"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1" fillId="0" borderId="51"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11" fillId="0" borderId="53" xfId="0" applyFont="1" applyFill="1" applyBorder="1" applyAlignment="1" applyProtection="1">
      <alignment horizontal="center" vertical="center"/>
      <protection locked="0"/>
    </xf>
    <xf numFmtId="0" fontId="11" fillId="0" borderId="56" xfId="0" applyFont="1" applyFill="1" applyBorder="1" applyAlignment="1" applyProtection="1">
      <alignment horizontal="center" vertical="center"/>
      <protection locked="0"/>
    </xf>
    <xf numFmtId="0" fontId="11" fillId="0" borderId="28" xfId="0" applyFont="1" applyFill="1" applyBorder="1" applyAlignment="1" applyProtection="1">
      <alignment horizontal="justify" vertical="center" wrapText="1"/>
      <protection locked="0"/>
    </xf>
    <xf numFmtId="0" fontId="11" fillId="0" borderId="26" xfId="0" applyFont="1" applyFill="1" applyBorder="1" applyAlignment="1" applyProtection="1">
      <alignment horizontal="justify" vertical="center" wrapText="1"/>
      <protection locked="0"/>
    </xf>
    <xf numFmtId="0" fontId="11" fillId="0" borderId="21" xfId="0" applyFont="1" applyFill="1" applyBorder="1" applyAlignment="1" applyProtection="1">
      <alignment horizontal="justify" vertical="center" wrapText="1"/>
      <protection locked="0"/>
    </xf>
    <xf numFmtId="0" fontId="12" fillId="2" borderId="69" xfId="0" applyFont="1" applyFill="1" applyBorder="1" applyAlignment="1" applyProtection="1">
      <alignment horizontal="center" vertical="center" wrapText="1"/>
      <protection locked="0"/>
    </xf>
    <xf numFmtId="44" fontId="7" fillId="0" borderId="4" xfId="1" applyFont="1" applyFill="1" applyBorder="1" applyAlignment="1" applyProtection="1">
      <alignment horizontal="center"/>
      <protection locked="0"/>
    </xf>
    <xf numFmtId="0" fontId="7" fillId="0" borderId="17" xfId="2" applyNumberFormat="1" applyFont="1" applyFill="1" applyBorder="1" applyAlignment="1" applyProtection="1">
      <alignment horizontal="center" vertical="center" wrapText="1"/>
      <protection locked="0"/>
    </xf>
    <xf numFmtId="0" fontId="7" fillId="0" borderId="4" xfId="2" applyNumberFormat="1" applyFont="1" applyFill="1" applyBorder="1" applyAlignment="1" applyProtection="1">
      <alignment horizontal="center" vertical="center" wrapText="1"/>
      <protection locked="0"/>
    </xf>
    <xf numFmtId="9" fontId="7" fillId="0" borderId="4" xfId="2" applyNumberFormat="1" applyFont="1" applyBorder="1" applyAlignment="1" applyProtection="1">
      <alignment horizontal="center" vertical="center"/>
    </xf>
    <xf numFmtId="9" fontId="7" fillId="0" borderId="54" xfId="2" applyFont="1" applyFill="1" applyBorder="1" applyAlignment="1" applyProtection="1">
      <alignment horizontal="center" vertical="center"/>
      <protection locked="0"/>
    </xf>
    <xf numFmtId="9" fontId="7" fillId="0" borderId="55" xfId="2" applyFont="1" applyFill="1" applyBorder="1" applyAlignment="1" applyProtection="1">
      <alignment horizontal="center" vertical="center"/>
      <protection locked="0"/>
    </xf>
    <xf numFmtId="0" fontId="7" fillId="0" borderId="55" xfId="0" applyFont="1" applyFill="1" applyBorder="1" applyAlignment="1" applyProtection="1">
      <alignment horizontal="justify" vertical="center" wrapText="1"/>
      <protection locked="0"/>
    </xf>
    <xf numFmtId="44" fontId="7" fillId="0" borderId="55" xfId="1" applyFont="1" applyFill="1" applyBorder="1" applyAlignment="1" applyProtection="1">
      <alignment horizontal="center"/>
      <protection locked="0"/>
    </xf>
    <xf numFmtId="0" fontId="7" fillId="0" borderId="18" xfId="0" applyFont="1" applyFill="1" applyBorder="1" applyAlignment="1" applyProtection="1">
      <alignment horizontal="justify" vertical="center" wrapText="1"/>
      <protection locked="0"/>
    </xf>
    <xf numFmtId="0" fontId="7" fillId="0" borderId="20" xfId="0" applyFont="1" applyFill="1" applyBorder="1" applyAlignment="1" applyProtection="1">
      <alignment horizontal="justify" vertical="center"/>
      <protection locked="0"/>
    </xf>
    <xf numFmtId="0" fontId="7" fillId="0" borderId="4" xfId="0" applyFont="1" applyFill="1" applyBorder="1" applyAlignment="1" applyProtection="1">
      <alignment horizontal="justify" vertical="center"/>
      <protection locked="0"/>
    </xf>
    <xf numFmtId="9" fontId="7" fillId="0" borderId="17" xfId="2" applyNumberFormat="1" applyFont="1" applyBorder="1" applyAlignment="1" applyProtection="1">
      <alignment horizontal="center" vertical="center"/>
    </xf>
    <xf numFmtId="9" fontId="7" fillId="0" borderId="28" xfId="0" applyNumberFormat="1" applyFont="1" applyBorder="1" applyAlignment="1" applyProtection="1">
      <alignment horizontal="center" vertical="center"/>
    </xf>
    <xf numFmtId="9" fontId="7" fillId="0" borderId="17" xfId="2" applyFont="1" applyFill="1" applyBorder="1" applyAlignment="1" applyProtection="1">
      <alignment horizontal="center"/>
      <protection locked="0"/>
    </xf>
    <xf numFmtId="9" fontId="7" fillId="0" borderId="4" xfId="2" applyFont="1" applyFill="1" applyBorder="1" applyAlignment="1" applyProtection="1">
      <alignment horizontal="center"/>
      <protection locked="0"/>
    </xf>
    <xf numFmtId="0" fontId="7" fillId="0" borderId="45"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7" fillId="0" borderId="29" xfId="0" applyFont="1" applyBorder="1" applyAlignment="1" applyProtection="1">
      <alignment horizontal="left" wrapText="1"/>
      <protection locked="0"/>
    </xf>
    <xf numFmtId="0" fontId="7" fillId="0" borderId="54" xfId="0" applyFont="1" applyFill="1" applyBorder="1" applyAlignment="1" applyProtection="1">
      <alignment horizontal="justify" vertical="center" wrapText="1"/>
      <protection locked="0"/>
    </xf>
    <xf numFmtId="0" fontId="7" fillId="0" borderId="20" xfId="0" applyFont="1" applyFill="1" applyBorder="1" applyAlignment="1" applyProtection="1">
      <alignment horizontal="justify" vertical="center" wrapText="1"/>
      <protection locked="0"/>
    </xf>
    <xf numFmtId="0" fontId="7" fillId="0" borderId="5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protection locked="0"/>
    </xf>
    <xf numFmtId="0" fontId="7" fillId="0" borderId="55" xfId="0" applyFont="1" applyFill="1" applyBorder="1" applyAlignment="1" applyProtection="1">
      <alignment horizontal="center"/>
      <protection locked="0"/>
    </xf>
    <xf numFmtId="0" fontId="7" fillId="0" borderId="55" xfId="0" applyFont="1" applyBorder="1" applyAlignment="1">
      <alignment horizontal="justify" vertical="center" wrapText="1"/>
    </xf>
    <xf numFmtId="0" fontId="7" fillId="0" borderId="28" xfId="2" applyNumberFormat="1" applyFont="1" applyFill="1" applyBorder="1" applyAlignment="1" applyProtection="1">
      <alignment horizontal="center" vertical="center"/>
      <protection locked="0"/>
    </xf>
    <xf numFmtId="0" fontId="7" fillId="0" borderId="26" xfId="2" applyNumberFormat="1" applyFont="1" applyFill="1" applyBorder="1" applyAlignment="1" applyProtection="1">
      <alignment horizontal="center" vertical="center"/>
      <protection locked="0"/>
    </xf>
    <xf numFmtId="0" fontId="7" fillId="0" borderId="55" xfId="2" applyNumberFormat="1" applyFont="1" applyFill="1" applyBorder="1" applyAlignment="1" applyProtection="1">
      <alignment horizontal="center" vertical="center"/>
      <protection locked="0"/>
    </xf>
    <xf numFmtId="0" fontId="7" fillId="0" borderId="54" xfId="0" applyNumberFormat="1" applyFont="1" applyFill="1" applyBorder="1" applyAlignment="1" applyProtection="1">
      <alignment horizontal="center" vertical="center"/>
      <protection locked="0"/>
    </xf>
    <xf numFmtId="0" fontId="7" fillId="0" borderId="55" xfId="0" applyNumberFormat="1" applyFont="1" applyFill="1" applyBorder="1" applyAlignment="1" applyProtection="1">
      <alignment horizontal="center" vertical="center"/>
      <protection locked="0"/>
    </xf>
    <xf numFmtId="0" fontId="7" fillId="0" borderId="28" xfId="0" applyFont="1" applyFill="1" applyBorder="1" applyAlignment="1" applyProtection="1">
      <alignment horizontal="justify" wrapText="1"/>
      <protection locked="0"/>
    </xf>
    <xf numFmtId="0" fontId="7" fillId="0" borderId="26" xfId="0" applyFont="1" applyFill="1" applyBorder="1" applyAlignment="1" applyProtection="1">
      <alignment horizontal="justify" wrapText="1"/>
      <protection locked="0"/>
    </xf>
    <xf numFmtId="0" fontId="7" fillId="0" borderId="55" xfId="0" applyFont="1" applyFill="1" applyBorder="1" applyAlignment="1" applyProtection="1">
      <alignment horizontal="justify" wrapText="1"/>
      <protection locked="0"/>
    </xf>
    <xf numFmtId="9" fontId="7" fillId="0" borderId="28" xfId="2" applyFont="1" applyFill="1" applyBorder="1" applyAlignment="1" applyProtection="1">
      <alignment horizontal="center" vertical="center"/>
      <protection locked="0"/>
    </xf>
    <xf numFmtId="9" fontId="7" fillId="0" borderId="26" xfId="2" applyFont="1" applyFill="1" applyBorder="1" applyAlignment="1" applyProtection="1">
      <alignment horizontal="center" vertical="center"/>
      <protection locked="0"/>
    </xf>
    <xf numFmtId="0" fontId="7" fillId="0" borderId="54" xfId="0" applyFont="1" applyFill="1" applyBorder="1" applyAlignment="1" applyProtection="1">
      <alignment horizontal="center"/>
      <protection locked="0"/>
    </xf>
    <xf numFmtId="0" fontId="7" fillId="0" borderId="4" xfId="0" applyNumberFormat="1" applyFont="1" applyBorder="1" applyAlignment="1">
      <alignment horizontal="center" vertical="center"/>
    </xf>
  </cellXfs>
  <cellStyles count="4">
    <cellStyle name="Millares" xfId="3" builtinId="3"/>
    <cellStyle name="Moneda" xfId="1" builtinId="4"/>
    <cellStyle name="Normal" xfId="0" builtinId="0"/>
    <cellStyle name="Porcentaje" xfId="2" builtinId="5"/>
  </cellStyles>
  <dxfs count="84">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ill>
        <patternFill>
          <bgColor rgb="FF00B05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1. </a:t>
            </a:r>
            <a:r>
              <a:rPr lang="en-US" b="1">
                <a:solidFill>
                  <a:sysClr val="windowText" lastClr="000000"/>
                </a:solidFill>
                <a:latin typeface="Artifex CF Light" panose="00000400000000000000" pitchFamily="50" charset="0"/>
              </a:rPr>
              <a:t>Nivel de Cumplimiento Enero-Octubre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barChart>
        <c:barDir val="col"/>
        <c:grouping val="clustered"/>
        <c:varyColors val="0"/>
        <c:ser>
          <c:idx val="0"/>
          <c:order val="0"/>
          <c:tx>
            <c:strRef>
              <c:f>'PLANTILLA RESUMEN'!$F$8</c:f>
              <c:strCache>
                <c:ptCount val="1"/>
                <c:pt idx="0">
                  <c:v>Nivel de Cumplimiento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RESUMEN'!$E$9:$E$13</c:f>
              <c:strCache>
                <c:ptCount val="5"/>
                <c:pt idx="0">
                  <c:v>1.1. Detección de desviaciones en los planes, programas y proyectos institucionales</c:v>
                </c:pt>
                <c:pt idx="1">
                  <c:v>1.2. Fortalecimiento de la estructura organizativa</c:v>
                </c:pt>
                <c:pt idx="2">
                  <c:v>1.3. Fortalecimiento del reclutamiento y selección por carrera administrativa</c:v>
                </c:pt>
                <c:pt idx="3">
                  <c:v>1.4. Profesionalización del talento humano</c:v>
                </c:pt>
                <c:pt idx="4">
                  <c:v>1.5. Implementada la Gestión de Riesgos</c:v>
                </c:pt>
              </c:strCache>
            </c:strRef>
          </c:cat>
          <c:val>
            <c:numRef>
              <c:f>'PLANTILLA RESUMEN'!$F$9:$F$13</c:f>
              <c:numCache>
                <c:formatCode>0%</c:formatCode>
                <c:ptCount val="5"/>
                <c:pt idx="0">
                  <c:v>0.83571428571428563</c:v>
                </c:pt>
                <c:pt idx="1">
                  <c:v>0.9</c:v>
                </c:pt>
                <c:pt idx="2">
                  <c:v>1</c:v>
                </c:pt>
                <c:pt idx="3">
                  <c:v>1</c:v>
                </c:pt>
                <c:pt idx="4">
                  <c:v>0.9</c:v>
                </c:pt>
              </c:numCache>
            </c:numRef>
          </c:val>
          <c:extLst>
            <c:ext xmlns:c16="http://schemas.microsoft.com/office/drawing/2014/chart" uri="{C3380CC4-5D6E-409C-BE32-E72D297353CC}">
              <c16:uniqueId val="{00000000-C590-4AB2-B65D-21BD215683E9}"/>
            </c:ext>
          </c:extLst>
        </c:ser>
        <c:dLbls>
          <c:showLegendKey val="0"/>
          <c:showVal val="1"/>
          <c:showCatName val="0"/>
          <c:showSerName val="0"/>
          <c:showPercent val="0"/>
          <c:showBubbleSize val="0"/>
        </c:dLbls>
        <c:gapWidth val="150"/>
        <c:overlap val="-25"/>
        <c:axId val="161921984"/>
        <c:axId val="396076904"/>
      </c:barChart>
      <c:catAx>
        <c:axId val="1619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6076904"/>
        <c:crosses val="autoZero"/>
        <c:auto val="1"/>
        <c:lblAlgn val="ctr"/>
        <c:lblOffset val="100"/>
        <c:noMultiLvlLbl val="0"/>
      </c:catAx>
      <c:valAx>
        <c:axId val="396076904"/>
        <c:scaling>
          <c:orientation val="minMax"/>
        </c:scaling>
        <c:delete val="1"/>
        <c:axPos val="l"/>
        <c:numFmt formatCode="0%" sourceLinked="1"/>
        <c:majorTickMark val="none"/>
        <c:minorTickMark val="none"/>
        <c:tickLblPos val="nextTo"/>
        <c:crossAx val="161921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2.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Enero-Octubre</a:t>
            </a:r>
            <a:endParaRPr lang="en-US" b="1">
              <a:solidFill>
                <a:sysClr val="windowText" lastClr="000000"/>
              </a:solidFill>
              <a:latin typeface="Artifex CF Light" panose="00000400000000000000" pitchFamily="50"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barChart>
        <c:barDir val="col"/>
        <c:grouping val="clustered"/>
        <c:varyColors val="0"/>
        <c:ser>
          <c:idx val="0"/>
          <c:order val="0"/>
          <c:tx>
            <c:strRef>
              <c:f>'PLANTILLA RESUMEN'!$F$16</c:f>
              <c:strCache>
                <c:ptCount val="1"/>
                <c:pt idx="0">
                  <c:v>Nivel de Cumplimiento</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RESUMEN'!$E$17:$E$20</c:f>
              <c:strCache>
                <c:ptCount val="4"/>
                <c:pt idx="0">
                  <c:v>2.1. Permisos de operación para empresas de zonas francas</c:v>
                </c:pt>
                <c:pt idx="1">
                  <c:v>2.2. Estudio de inteligencia comercial para la inserción de los subsectores productivos de zonas francas</c:v>
                </c:pt>
                <c:pt idx="2">
                  <c:v>2.3. Celebración de ferias multisectoriales para promoción de inversión en Zonas Francas</c:v>
                </c:pt>
                <c:pt idx="3">
                  <c:v>2.4. Creación de clústeres de exportación de bienes y servicios</c:v>
                </c:pt>
              </c:strCache>
            </c:strRef>
          </c:cat>
          <c:val>
            <c:numRef>
              <c:f>'PLANTILLA RESUMEN'!$F$17:$F$20</c:f>
              <c:numCache>
                <c:formatCode>0%</c:formatCode>
                <c:ptCount val="4"/>
                <c:pt idx="0">
                  <c:v>1</c:v>
                </c:pt>
                <c:pt idx="1">
                  <c:v>0.79999999999999993</c:v>
                </c:pt>
                <c:pt idx="2">
                  <c:v>1</c:v>
                </c:pt>
              </c:numCache>
            </c:numRef>
          </c:val>
          <c:extLst>
            <c:ext xmlns:c16="http://schemas.microsoft.com/office/drawing/2014/chart" uri="{C3380CC4-5D6E-409C-BE32-E72D297353CC}">
              <c16:uniqueId val="{00000000-2215-4DDE-843A-C1B548B6F141}"/>
            </c:ext>
          </c:extLst>
        </c:ser>
        <c:dLbls>
          <c:showLegendKey val="0"/>
          <c:showVal val="1"/>
          <c:showCatName val="0"/>
          <c:showSerName val="0"/>
          <c:showPercent val="0"/>
          <c:showBubbleSize val="0"/>
        </c:dLbls>
        <c:gapWidth val="150"/>
        <c:overlap val="-25"/>
        <c:axId val="396077296"/>
        <c:axId val="396071808"/>
      </c:barChart>
      <c:catAx>
        <c:axId val="39607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6071808"/>
        <c:crosses val="autoZero"/>
        <c:auto val="1"/>
        <c:lblAlgn val="ctr"/>
        <c:lblOffset val="100"/>
        <c:noMultiLvlLbl val="0"/>
      </c:catAx>
      <c:valAx>
        <c:axId val="396071808"/>
        <c:scaling>
          <c:orientation val="minMax"/>
        </c:scaling>
        <c:delete val="1"/>
        <c:axPos val="l"/>
        <c:numFmt formatCode="0%" sourceLinked="1"/>
        <c:majorTickMark val="none"/>
        <c:minorTickMark val="none"/>
        <c:tickLblPos val="nextTo"/>
        <c:crossAx val="396077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3.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Enero-Octubre</a:t>
            </a:r>
            <a:endParaRPr lang="en-US" b="1">
              <a:solidFill>
                <a:sysClr val="windowText" lastClr="000000"/>
              </a:solidFill>
              <a:latin typeface="Artifex CF Light" panose="00000400000000000000" pitchFamily="50"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barChart>
        <c:barDir val="col"/>
        <c:grouping val="clustered"/>
        <c:varyColors val="0"/>
        <c:ser>
          <c:idx val="0"/>
          <c:order val="0"/>
          <c:tx>
            <c:strRef>
              <c:f>'PLANTILLA RESUMEN'!$F$22</c:f>
              <c:strCache>
                <c:ptCount val="1"/>
                <c:pt idx="0">
                  <c:v>Nivel de Cumplimiento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RESUMEN'!$E$23:$E$27</c:f>
              <c:strCache>
                <c:ptCount val="5"/>
                <c:pt idx="0">
                  <c:v>3.1. Automatización de los servicios de permisos de operación a parques y zonas francas</c:v>
                </c:pt>
                <c:pt idx="1">
                  <c:v>3.2.Nuevas instalaciones de zonas francas</c:v>
                </c:pt>
                <c:pt idx="2">
                  <c:v>3.3. Nuevas alianzas estratégicas para promoción de inversión y exportaciones</c:v>
                </c:pt>
                <c:pt idx="3">
                  <c:v>3.4. Autorización de ampliación en parques de zonas francas</c:v>
                </c:pt>
                <c:pt idx="4">
                  <c:v>3.5. Creación de encadenamientos productivos</c:v>
                </c:pt>
              </c:strCache>
            </c:strRef>
          </c:cat>
          <c:val>
            <c:numRef>
              <c:f>'PLANTILLA RESUMEN'!$F$23:$F$27</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2B31-4243-8329-2DE0E5B7D50C}"/>
            </c:ext>
          </c:extLst>
        </c:ser>
        <c:dLbls>
          <c:showLegendKey val="0"/>
          <c:showVal val="1"/>
          <c:showCatName val="0"/>
          <c:showSerName val="0"/>
          <c:showPercent val="0"/>
          <c:showBubbleSize val="0"/>
        </c:dLbls>
        <c:gapWidth val="150"/>
        <c:overlap val="-25"/>
        <c:axId val="396073768"/>
        <c:axId val="396077688"/>
      </c:barChart>
      <c:catAx>
        <c:axId val="396073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6077688"/>
        <c:crosses val="autoZero"/>
        <c:auto val="1"/>
        <c:lblAlgn val="ctr"/>
        <c:lblOffset val="100"/>
        <c:noMultiLvlLbl val="0"/>
      </c:catAx>
      <c:valAx>
        <c:axId val="396077688"/>
        <c:scaling>
          <c:orientation val="minMax"/>
        </c:scaling>
        <c:delete val="1"/>
        <c:axPos val="l"/>
        <c:numFmt formatCode="0%" sourceLinked="1"/>
        <c:majorTickMark val="none"/>
        <c:minorTickMark val="none"/>
        <c:tickLblPos val="nextTo"/>
        <c:crossAx val="396073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microsoft.com/office/2007/relationships/hdphoto" Target="../media/hdphoto1.wdp"/><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4468283</xdr:colOff>
      <xdr:row>0</xdr:row>
      <xdr:rowOff>42333</xdr:rowOff>
    </xdr:from>
    <xdr:to>
      <xdr:col>2</xdr:col>
      <xdr:colOff>324908</xdr:colOff>
      <xdr:row>3</xdr:row>
      <xdr:rowOff>173975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9033" y="42333"/>
          <a:ext cx="1497542" cy="703142"/>
        </a:xfrm>
        <a:prstGeom prst="rect">
          <a:avLst/>
        </a:prstGeom>
      </xdr:spPr>
    </xdr:pic>
    <xdr:clientData/>
  </xdr:twoCellAnchor>
  <xdr:twoCellAnchor>
    <xdr:from>
      <xdr:col>4</xdr:col>
      <xdr:colOff>38099</xdr:colOff>
      <xdr:row>28</xdr:row>
      <xdr:rowOff>0</xdr:rowOff>
    </xdr:from>
    <xdr:to>
      <xdr:col>5</xdr:col>
      <xdr:colOff>1028699</xdr:colOff>
      <xdr:row>46</xdr:row>
      <xdr:rowOff>28574</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47624</xdr:colOff>
      <xdr:row>46</xdr:row>
      <xdr:rowOff>47625</xdr:rowOff>
    </xdr:from>
    <xdr:to>
      <xdr:col>5</xdr:col>
      <xdr:colOff>1085850</xdr:colOff>
      <xdr:row>61</xdr:row>
      <xdr:rowOff>123825</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47625</xdr:colOff>
      <xdr:row>63</xdr:row>
      <xdr:rowOff>47626</xdr:rowOff>
    </xdr:from>
    <xdr:to>
      <xdr:col>6</xdr:col>
      <xdr:colOff>0</xdr:colOff>
      <xdr:row>81</xdr:row>
      <xdr:rowOff>28576</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1608817</xdr:colOff>
      <xdr:row>64</xdr:row>
      <xdr:rowOff>42635</xdr:rowOff>
    </xdr:from>
    <xdr:to>
      <xdr:col>0</xdr:col>
      <xdr:colOff>3037417</xdr:colOff>
      <xdr:row>71</xdr:row>
      <xdr:rowOff>42333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8633"/>
        <a:stretch/>
      </xdr:blipFill>
      <xdr:spPr>
        <a:xfrm>
          <a:off x="1608817" y="15399052"/>
          <a:ext cx="1428600" cy="1354364"/>
        </a:xfrm>
        <a:prstGeom prst="rect">
          <a:avLst/>
        </a:prstGeom>
      </xdr:spPr>
    </xdr:pic>
    <xdr:clientData/>
  </xdr:twoCellAnchor>
  <xdr:twoCellAnchor editAs="oneCell">
    <xdr:from>
      <xdr:col>0</xdr:col>
      <xdr:colOff>0</xdr:colOff>
      <xdr:row>66</xdr:row>
      <xdr:rowOff>38100</xdr:rowOff>
    </xdr:from>
    <xdr:to>
      <xdr:col>0</xdr:col>
      <xdr:colOff>1499235</xdr:colOff>
      <xdr:row>69</xdr:row>
      <xdr:rowOff>13335</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6">
          <a:extLst>
            <a:ext uri="{BEBA8EAE-BF5A-486C-A8C5-ECC9F3942E4B}">
              <a14:imgProps xmlns:a14="http://schemas.microsoft.com/office/drawing/2010/main">
                <a14:imgLayer r:embed="rId7">
                  <a14:imgEffect>
                    <a14:saturation sat="400000"/>
                  </a14:imgEffect>
                </a14:imgLayer>
              </a14:imgProps>
            </a:ext>
            <a:ext uri="{28A0092B-C50C-407E-A947-70E740481C1C}">
              <a14:useLocalDpi xmlns:a14="http://schemas.microsoft.com/office/drawing/2010/main" val="0"/>
            </a:ext>
          </a:extLst>
        </a:blip>
        <a:srcRect t="10668"/>
        <a:stretch/>
      </xdr:blipFill>
      <xdr:spPr bwMode="auto">
        <a:xfrm>
          <a:off x="0" y="14182725"/>
          <a:ext cx="1499235" cy="518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1295400</xdr:colOff>
      <xdr:row>3</xdr:row>
      <xdr:rowOff>247650</xdr:rowOff>
    </xdr:from>
    <xdr:to>
      <xdr:col>1</xdr:col>
      <xdr:colOff>3190875</xdr:colOff>
      <xdr:row>5</xdr:row>
      <xdr:rowOff>59054</xdr:rowOff>
    </xdr:to>
    <xdr:pic>
      <xdr:nvPicPr>
        <xdr:cNvPr id="2" name="Picture 1" descr="cnzfe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1</xdr:col>
      <xdr:colOff>0</xdr:colOff>
      <xdr:row>4</xdr:row>
      <xdr:rowOff>224154</xdr:rowOff>
    </xdr:to>
    <xdr:pic>
      <xdr:nvPicPr>
        <xdr:cNvPr id="3" name="Picture 1" descr="cnzfe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09600"/>
          <a:ext cx="0" cy="63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201325</xdr:colOff>
      <xdr:row>2</xdr:row>
      <xdr:rowOff>202406</xdr:rowOff>
    </xdr:from>
    <xdr:to>
      <xdr:col>4</xdr:col>
      <xdr:colOff>4069046</xdr:colOff>
      <xdr:row>5</xdr:row>
      <xdr:rowOff>229394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6169" y="607219"/>
          <a:ext cx="3867721" cy="1059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396588</xdr:colOff>
      <xdr:row>1</xdr:row>
      <xdr:rowOff>161925</xdr:rowOff>
    </xdr:from>
    <xdr:to>
      <xdr:col>1</xdr:col>
      <xdr:colOff>869201</xdr:colOff>
      <xdr:row>4</xdr:row>
      <xdr:rowOff>114300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588" y="323850"/>
          <a:ext cx="1606088" cy="466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0</xdr:row>
      <xdr:rowOff>123825</xdr:rowOff>
    </xdr:from>
    <xdr:to>
      <xdr:col>1</xdr:col>
      <xdr:colOff>1572874</xdr:colOff>
      <xdr:row>3</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8" y="123825"/>
          <a:ext cx="1804936"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42900"/>
          <a:ext cx="0" cy="23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320388</xdr:colOff>
      <xdr:row>2</xdr:row>
      <xdr:rowOff>0</xdr:rowOff>
    </xdr:from>
    <xdr:to>
      <xdr:col>2</xdr:col>
      <xdr:colOff>382249</xdr:colOff>
      <xdr:row>4</xdr:row>
      <xdr:rowOff>161925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388" y="390525"/>
          <a:ext cx="180493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215613</xdr:colOff>
      <xdr:row>1</xdr:row>
      <xdr:rowOff>57150</xdr:rowOff>
    </xdr:from>
    <xdr:to>
      <xdr:col>1</xdr:col>
      <xdr:colOff>564764</xdr:colOff>
      <xdr:row>3</xdr:row>
      <xdr:rowOff>152400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3" y="257175"/>
          <a:ext cx="1482626" cy="438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253713</xdr:colOff>
      <xdr:row>1</xdr:row>
      <xdr:rowOff>0</xdr:rowOff>
    </xdr:from>
    <xdr:to>
      <xdr:col>1</xdr:col>
      <xdr:colOff>693548</xdr:colOff>
      <xdr:row>3</xdr:row>
      <xdr:rowOff>109537</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713" y="166688"/>
          <a:ext cx="1570929" cy="4429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65722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600633</xdr:colOff>
      <xdr:row>3</xdr:row>
      <xdr:rowOff>104776</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1" y="247651"/>
          <a:ext cx="1353107" cy="400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1555315</xdr:colOff>
      <xdr:row>3</xdr:row>
      <xdr:rowOff>147638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1" y="247651"/>
          <a:ext cx="1612464"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1</xdr:row>
      <xdr:rowOff>76200</xdr:rowOff>
    </xdr:from>
    <xdr:to>
      <xdr:col>1</xdr:col>
      <xdr:colOff>1147795</xdr:colOff>
      <xdr:row>4</xdr:row>
      <xdr:rowOff>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38" y="276225"/>
          <a:ext cx="1482626" cy="438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294987</xdr:colOff>
      <xdr:row>1</xdr:row>
      <xdr:rowOff>123825</xdr:rowOff>
    </xdr:from>
    <xdr:to>
      <xdr:col>1</xdr:col>
      <xdr:colOff>768999</xdr:colOff>
      <xdr:row>3</xdr:row>
      <xdr:rowOff>142875</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987" y="323850"/>
          <a:ext cx="1245537" cy="361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291812</xdr:colOff>
      <xdr:row>1</xdr:row>
      <xdr:rowOff>0</xdr:rowOff>
    </xdr:from>
    <xdr:to>
      <xdr:col>1</xdr:col>
      <xdr:colOff>1109131</xdr:colOff>
      <xdr:row>3</xdr:row>
      <xdr:rowOff>123825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812" y="171450"/>
          <a:ext cx="1579319" cy="4667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329912</xdr:colOff>
      <xdr:row>1</xdr:row>
      <xdr:rowOff>66675</xdr:rowOff>
    </xdr:from>
    <xdr:to>
      <xdr:col>1</xdr:col>
      <xdr:colOff>1550532</xdr:colOff>
      <xdr:row>3</xdr:row>
      <xdr:rowOff>93133</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12" y="276225"/>
          <a:ext cx="1553995" cy="428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867025"/>
          <a:ext cx="0" cy="363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272762</xdr:colOff>
      <xdr:row>1</xdr:row>
      <xdr:rowOff>47625</xdr:rowOff>
    </xdr:from>
    <xdr:to>
      <xdr:col>1</xdr:col>
      <xdr:colOff>952963</xdr:colOff>
      <xdr:row>3</xdr:row>
      <xdr:rowOff>71438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762" y="247650"/>
          <a:ext cx="1442201" cy="419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796018</xdr:colOff>
      <xdr:row>3</xdr:row>
      <xdr:rowOff>106186</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09575"/>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103541</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19100"/>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124708</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14325"/>
          <a:ext cx="1356013" cy="3940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G70"/>
  <sheetViews>
    <sheetView tabSelected="1" zoomScale="90" zoomScaleNormal="90" workbookViewId="0">
      <selection activeCell="B65" sqref="B65"/>
    </sheetView>
  </sheetViews>
  <sheetFormatPr baseColWidth="10" defaultColWidth="11.42578125" defaultRowHeight="15"/>
  <cols>
    <col min="1" max="1" width="51.85546875" style="194" customWidth="1"/>
    <col min="2" max="2" width="84.5703125" style="194" customWidth="1"/>
    <col min="3" max="3" width="20.28515625" style="194" customWidth="1"/>
    <col min="4" max="4" width="1.7109375" style="194" customWidth="1"/>
    <col min="5" max="5" width="82.140625" style="194" customWidth="1"/>
    <col min="6" max="6" width="16.5703125" style="194" customWidth="1"/>
    <col min="7" max="7" width="15.42578125" style="194" customWidth="1"/>
    <col min="8" max="16384" width="11.42578125" style="194"/>
  </cols>
  <sheetData>
    <row r="5" spans="1:7" ht="15.75">
      <c r="A5" s="801" t="s">
        <v>699</v>
      </c>
      <c r="B5" s="801"/>
      <c r="C5" s="801"/>
      <c r="D5" s="801"/>
      <c r="E5" s="801"/>
      <c r="F5" s="801"/>
    </row>
    <row r="6" spans="1:7" ht="15.75">
      <c r="A6" s="801" t="s">
        <v>698</v>
      </c>
      <c r="B6" s="801"/>
      <c r="C6" s="801"/>
      <c r="D6" s="801"/>
      <c r="E6" s="801"/>
      <c r="F6" s="801"/>
    </row>
    <row r="7" spans="1:7" ht="15.75">
      <c r="A7" s="802" t="s">
        <v>855</v>
      </c>
      <c r="B7" s="802"/>
      <c r="C7" s="802"/>
      <c r="D7" s="802"/>
      <c r="E7" s="802"/>
      <c r="F7" s="802"/>
    </row>
    <row r="8" spans="1:7" ht="47.25">
      <c r="A8" s="195" t="s">
        <v>679</v>
      </c>
      <c r="B8" s="195" t="s">
        <v>690</v>
      </c>
      <c r="C8" s="196" t="s">
        <v>680</v>
      </c>
      <c r="D8" s="201"/>
      <c r="E8" s="211" t="s">
        <v>725</v>
      </c>
      <c r="F8" s="196" t="s">
        <v>856</v>
      </c>
      <c r="G8" s="211" t="s">
        <v>812</v>
      </c>
    </row>
    <row r="9" spans="1:7" ht="30.75">
      <c r="A9" s="197" t="s">
        <v>681</v>
      </c>
      <c r="B9" s="198" t="s">
        <v>686</v>
      </c>
      <c r="C9" s="199">
        <v>1</v>
      </c>
      <c r="D9" s="201"/>
      <c r="E9" s="207" t="s">
        <v>592</v>
      </c>
      <c r="F9" s="199">
        <f>AVERAGE(C9+C12+C20+C26+C29+C31+C39)/7</f>
        <v>0.83571428571428563</v>
      </c>
      <c r="G9" s="200"/>
    </row>
    <row r="10" spans="1:7">
      <c r="A10" s="200"/>
      <c r="B10" s="200" t="s">
        <v>687</v>
      </c>
      <c r="C10" s="199">
        <v>1</v>
      </c>
      <c r="D10" s="201"/>
      <c r="E10" s="208" t="s">
        <v>728</v>
      </c>
      <c r="F10" s="199">
        <v>0.9</v>
      </c>
      <c r="G10" s="200"/>
    </row>
    <row r="11" spans="1:7" ht="30">
      <c r="A11" s="201"/>
      <c r="B11" s="201"/>
      <c r="C11" s="202"/>
      <c r="D11" s="201"/>
      <c r="E11" s="208" t="s">
        <v>729</v>
      </c>
      <c r="F11" s="199">
        <v>1</v>
      </c>
      <c r="G11" s="200"/>
    </row>
    <row r="12" spans="1:7" ht="30.75">
      <c r="A12" s="197" t="s">
        <v>682</v>
      </c>
      <c r="B12" s="198" t="s">
        <v>686</v>
      </c>
      <c r="C12" s="199">
        <v>0.97</v>
      </c>
      <c r="D12" s="201"/>
      <c r="E12" s="208" t="s">
        <v>591</v>
      </c>
      <c r="F12" s="199">
        <v>1</v>
      </c>
      <c r="G12" s="200"/>
    </row>
    <row r="13" spans="1:7">
      <c r="A13" s="200"/>
      <c r="B13" s="200" t="s">
        <v>687</v>
      </c>
      <c r="C13" s="199">
        <v>1</v>
      </c>
      <c r="D13" s="201"/>
      <c r="E13" s="209" t="s">
        <v>730</v>
      </c>
      <c r="F13" s="199">
        <f>AVERAGE(C23+C27)/2</f>
        <v>0.9</v>
      </c>
      <c r="G13" s="200"/>
    </row>
    <row r="14" spans="1:7" ht="30">
      <c r="A14" s="200"/>
      <c r="B14" s="198" t="s">
        <v>688</v>
      </c>
      <c r="C14" s="199">
        <v>1</v>
      </c>
      <c r="D14" s="201"/>
      <c r="E14" s="200"/>
      <c r="F14" s="200"/>
      <c r="G14" s="200"/>
    </row>
    <row r="15" spans="1:7">
      <c r="A15" s="200"/>
      <c r="B15" s="200" t="s">
        <v>689</v>
      </c>
      <c r="C15" s="199">
        <v>1</v>
      </c>
      <c r="D15" s="201"/>
      <c r="E15" s="200"/>
      <c r="F15" s="200"/>
      <c r="G15" s="200"/>
    </row>
    <row r="16" spans="1:7" ht="47.25">
      <c r="A16" s="201"/>
      <c r="B16" s="201"/>
      <c r="C16" s="203"/>
      <c r="D16" s="201"/>
      <c r="E16" s="211" t="s">
        <v>726</v>
      </c>
      <c r="F16" s="196" t="s">
        <v>856</v>
      </c>
      <c r="G16" s="211" t="s">
        <v>812</v>
      </c>
    </row>
    <row r="17" spans="1:7" ht="15.75">
      <c r="A17" s="197" t="s">
        <v>683</v>
      </c>
      <c r="B17" s="200" t="s">
        <v>684</v>
      </c>
      <c r="C17" s="199">
        <v>1</v>
      </c>
      <c r="D17" s="201"/>
      <c r="E17" s="193" t="s">
        <v>731</v>
      </c>
      <c r="F17" s="199">
        <v>1</v>
      </c>
      <c r="G17" s="200"/>
    </row>
    <row r="18" spans="1:7" ht="30">
      <c r="A18" s="200"/>
      <c r="B18" s="200" t="s">
        <v>685</v>
      </c>
      <c r="C18" s="199">
        <v>1</v>
      </c>
      <c r="D18" s="201"/>
      <c r="E18" s="193" t="s">
        <v>593</v>
      </c>
      <c r="F18" s="199">
        <f>AVERAGE(C44+C60+C48)/3</f>
        <v>0.79999999999999993</v>
      </c>
      <c r="G18" s="200"/>
    </row>
    <row r="19" spans="1:7" ht="30">
      <c r="A19" s="201"/>
      <c r="B19" s="201"/>
      <c r="C19" s="202"/>
      <c r="D19" s="201"/>
      <c r="E19" s="198" t="s">
        <v>732</v>
      </c>
      <c r="F19" s="199">
        <v>1</v>
      </c>
      <c r="G19" s="200"/>
    </row>
    <row r="20" spans="1:7" ht="30.75">
      <c r="A20" s="197"/>
      <c r="B20" s="200"/>
      <c r="C20" s="199"/>
      <c r="D20" s="201"/>
      <c r="E20" s="198" t="s">
        <v>584</v>
      </c>
      <c r="F20" s="199"/>
      <c r="G20" s="200"/>
    </row>
    <row r="21" spans="1:7" ht="15.75">
      <c r="A21" s="197" t="s">
        <v>693</v>
      </c>
      <c r="B21" s="200" t="s">
        <v>694</v>
      </c>
      <c r="C21" s="199">
        <v>1</v>
      </c>
      <c r="D21" s="201"/>
      <c r="E21" s="200"/>
      <c r="F21" s="200"/>
      <c r="G21" s="200"/>
    </row>
    <row r="22" spans="1:7" ht="47.25">
      <c r="A22" s="201"/>
      <c r="B22" s="201"/>
      <c r="C22" s="203"/>
      <c r="D22" s="201"/>
      <c r="E22" s="211" t="s">
        <v>727</v>
      </c>
      <c r="F22" s="196" t="s">
        <v>856</v>
      </c>
      <c r="G22" s="211" t="s">
        <v>812</v>
      </c>
    </row>
    <row r="23" spans="1:7" ht="31.5">
      <c r="A23" s="216" t="s">
        <v>696</v>
      </c>
      <c r="B23" s="200" t="s">
        <v>692</v>
      </c>
      <c r="C23" s="199">
        <v>0.8</v>
      </c>
      <c r="D23" s="201"/>
      <c r="E23" s="208" t="s">
        <v>648</v>
      </c>
      <c r="F23" s="199">
        <v>1</v>
      </c>
      <c r="G23" s="200"/>
    </row>
    <row r="24" spans="1:7">
      <c r="A24" s="200"/>
      <c r="B24" s="200" t="s">
        <v>695</v>
      </c>
      <c r="C24" s="199">
        <v>1</v>
      </c>
      <c r="D24" s="201"/>
      <c r="E24" s="193" t="s">
        <v>733</v>
      </c>
      <c r="F24" s="199">
        <v>1</v>
      </c>
      <c r="G24" s="200"/>
    </row>
    <row r="25" spans="1:7" ht="30">
      <c r="A25" s="201"/>
      <c r="B25" s="201"/>
      <c r="C25" s="203"/>
      <c r="D25" s="201"/>
      <c r="E25" s="193" t="s">
        <v>734</v>
      </c>
      <c r="F25" s="199">
        <v>1</v>
      </c>
      <c r="G25" s="200"/>
    </row>
    <row r="26" spans="1:7" ht="15.75">
      <c r="A26" s="197" t="s">
        <v>217</v>
      </c>
      <c r="B26" s="200" t="s">
        <v>686</v>
      </c>
      <c r="C26" s="199">
        <v>1</v>
      </c>
      <c r="D26" s="201"/>
      <c r="E26" s="193" t="s">
        <v>735</v>
      </c>
      <c r="F26" s="199">
        <v>1</v>
      </c>
      <c r="G26" s="200"/>
    </row>
    <row r="27" spans="1:7">
      <c r="A27" s="200"/>
      <c r="B27" s="200" t="s">
        <v>692</v>
      </c>
      <c r="C27" s="199">
        <v>1</v>
      </c>
      <c r="D27" s="201"/>
      <c r="E27" s="198" t="s">
        <v>736</v>
      </c>
      <c r="F27" s="199">
        <v>1</v>
      </c>
      <c r="G27" s="200"/>
    </row>
    <row r="28" spans="1:7" ht="8.25" customHeight="1">
      <c r="A28" s="201"/>
      <c r="B28" s="201"/>
      <c r="C28" s="203"/>
      <c r="D28" s="201"/>
      <c r="E28" s="201"/>
      <c r="F28" s="201"/>
      <c r="G28" s="200"/>
    </row>
    <row r="29" spans="1:7" ht="15.75">
      <c r="A29" s="212" t="s">
        <v>697</v>
      </c>
      <c r="B29" s="213" t="s">
        <v>686</v>
      </c>
      <c r="C29" s="214">
        <v>1</v>
      </c>
    </row>
    <row r="30" spans="1:7" ht="9" customHeight="1">
      <c r="A30" s="201"/>
      <c r="B30" s="201"/>
      <c r="C30" s="203"/>
    </row>
    <row r="31" spans="1:7" ht="15.75">
      <c r="A31" s="197" t="s">
        <v>700</v>
      </c>
      <c r="B31" s="200" t="s">
        <v>686</v>
      </c>
      <c r="C31" s="199">
        <v>0.88</v>
      </c>
    </row>
    <row r="32" spans="1:7" ht="10.5" customHeight="1">
      <c r="A32" s="201"/>
      <c r="B32" s="201"/>
      <c r="C32" s="201"/>
    </row>
    <row r="33" spans="1:3" ht="15.75">
      <c r="A33" s="197" t="s">
        <v>420</v>
      </c>
      <c r="B33" s="200" t="s">
        <v>702</v>
      </c>
      <c r="C33" s="199"/>
    </row>
    <row r="34" spans="1:3">
      <c r="A34" s="200"/>
      <c r="B34" s="200" t="s">
        <v>703</v>
      </c>
      <c r="C34" s="199">
        <v>0.97</v>
      </c>
    </row>
    <row r="35" spans="1:3" ht="9.75" customHeight="1">
      <c r="A35" s="201"/>
      <c r="B35" s="201"/>
      <c r="C35" s="201"/>
    </row>
    <row r="36" spans="1:3" ht="15.75">
      <c r="A36" s="197" t="s">
        <v>704</v>
      </c>
      <c r="B36" s="200" t="s">
        <v>707</v>
      </c>
      <c r="C36" s="199">
        <v>1</v>
      </c>
    </row>
    <row r="37" spans="1:3">
      <c r="A37" s="200"/>
      <c r="B37" s="200" t="s">
        <v>694</v>
      </c>
      <c r="C37" s="199">
        <v>1</v>
      </c>
    </row>
    <row r="38" spans="1:3" ht="12.75" customHeight="1">
      <c r="A38" s="201"/>
      <c r="B38" s="201"/>
      <c r="C38" s="201"/>
    </row>
    <row r="39" spans="1:3" ht="15.75">
      <c r="A39" s="197" t="s">
        <v>172</v>
      </c>
      <c r="B39" s="200" t="s">
        <v>686</v>
      </c>
      <c r="C39" s="199">
        <v>1</v>
      </c>
    </row>
    <row r="40" spans="1:3">
      <c r="A40" s="200"/>
      <c r="B40" s="200" t="s">
        <v>689</v>
      </c>
      <c r="C40" s="199">
        <v>1</v>
      </c>
    </row>
    <row r="41" spans="1:3">
      <c r="A41" s="200"/>
      <c r="B41" s="200" t="s">
        <v>709</v>
      </c>
      <c r="C41" s="199">
        <v>1</v>
      </c>
    </row>
    <row r="42" spans="1:3">
      <c r="A42" s="200"/>
      <c r="B42" s="200" t="s">
        <v>695</v>
      </c>
      <c r="C42" s="199">
        <v>1</v>
      </c>
    </row>
    <row r="43" spans="1:3" ht="10.5" customHeight="1">
      <c r="A43" s="201"/>
      <c r="B43" s="201"/>
      <c r="C43" s="201"/>
    </row>
    <row r="44" spans="1:3" ht="28.5" customHeight="1">
      <c r="A44" s="204" t="s">
        <v>710</v>
      </c>
      <c r="B44" s="215" t="s">
        <v>712</v>
      </c>
      <c r="C44" s="206">
        <v>1</v>
      </c>
    </row>
    <row r="45" spans="1:3">
      <c r="A45" s="205"/>
      <c r="B45" s="205" t="s">
        <v>684</v>
      </c>
      <c r="C45" s="206">
        <v>1</v>
      </c>
    </row>
    <row r="46" spans="1:3" ht="10.5" customHeight="1">
      <c r="A46" s="201"/>
      <c r="B46" s="201"/>
      <c r="C46" s="201"/>
    </row>
    <row r="47" spans="1:3" ht="15.75">
      <c r="A47" s="197" t="s">
        <v>490</v>
      </c>
      <c r="B47" s="200" t="s">
        <v>689</v>
      </c>
      <c r="C47" s="199">
        <v>1</v>
      </c>
    </row>
    <row r="48" spans="1:3" ht="30">
      <c r="A48" s="200"/>
      <c r="B48" s="198" t="s">
        <v>712</v>
      </c>
      <c r="C48" s="199">
        <v>1</v>
      </c>
    </row>
    <row r="49" spans="1:3" ht="9.75" customHeight="1">
      <c r="A49" s="201"/>
      <c r="B49" s="201"/>
      <c r="C49" s="201"/>
    </row>
    <row r="50" spans="1:3" ht="15.75">
      <c r="A50" s="197" t="s">
        <v>705</v>
      </c>
      <c r="B50" s="200" t="s">
        <v>709</v>
      </c>
      <c r="C50" s="199">
        <v>1</v>
      </c>
    </row>
    <row r="51" spans="1:3">
      <c r="A51" s="200"/>
      <c r="B51" s="200" t="s">
        <v>695</v>
      </c>
      <c r="C51" s="199">
        <v>0.98</v>
      </c>
    </row>
    <row r="52" spans="1:3">
      <c r="A52" s="200"/>
      <c r="B52" s="200" t="s">
        <v>685</v>
      </c>
      <c r="C52" s="199">
        <v>1</v>
      </c>
    </row>
    <row r="53" spans="1:3" ht="10.5" customHeight="1">
      <c r="A53" s="201"/>
      <c r="B53" s="201"/>
      <c r="C53" s="201"/>
    </row>
    <row r="54" spans="1:3" ht="15.75">
      <c r="A54" s="216" t="s">
        <v>838</v>
      </c>
      <c r="B54" s="200" t="s">
        <v>709</v>
      </c>
      <c r="C54" s="199">
        <v>1</v>
      </c>
    </row>
    <row r="55" spans="1:3">
      <c r="A55" s="200"/>
      <c r="B55" s="200" t="s">
        <v>695</v>
      </c>
      <c r="C55" s="199">
        <v>0.98</v>
      </c>
    </row>
    <row r="56" spans="1:3">
      <c r="A56" s="200"/>
      <c r="B56" s="200"/>
      <c r="C56" s="200"/>
    </row>
    <row r="57" spans="1:3" ht="10.5" customHeight="1">
      <c r="A57" s="201"/>
      <c r="B57" s="201"/>
      <c r="C57" s="201"/>
    </row>
    <row r="58" spans="1:3" ht="15.75">
      <c r="A58" s="197" t="s">
        <v>706</v>
      </c>
      <c r="B58" s="200" t="s">
        <v>709</v>
      </c>
      <c r="C58" s="199">
        <v>1</v>
      </c>
    </row>
    <row r="59" spans="1:3">
      <c r="A59" s="200"/>
      <c r="B59" s="200" t="s">
        <v>695</v>
      </c>
      <c r="C59" s="199">
        <v>1</v>
      </c>
    </row>
    <row r="60" spans="1:3" ht="30">
      <c r="A60" s="200"/>
      <c r="B60" s="198" t="s">
        <v>712</v>
      </c>
      <c r="C60" s="199">
        <v>0.4</v>
      </c>
    </row>
    <row r="62" spans="1:3" ht="15.75">
      <c r="A62" s="210" t="s">
        <v>738</v>
      </c>
    </row>
    <row r="63" spans="1:3" ht="15.75">
      <c r="A63" s="310" t="s">
        <v>737</v>
      </c>
    </row>
    <row r="64" spans="1:3" ht="15.75">
      <c r="A64" s="210" t="s">
        <v>857</v>
      </c>
    </row>
    <row r="66" spans="1:1" ht="15.75">
      <c r="A66" s="210" t="s">
        <v>739</v>
      </c>
    </row>
    <row r="70" spans="1:1" ht="15.75">
      <c r="A70" s="317" t="s">
        <v>752</v>
      </c>
    </row>
  </sheetData>
  <mergeCells count="3">
    <mergeCell ref="A5:F5"/>
    <mergeCell ref="A6:F6"/>
    <mergeCell ref="A7:F7"/>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Y54"/>
  <sheetViews>
    <sheetView showGridLines="0" zoomScale="64" zoomScaleNormal="64" workbookViewId="0">
      <selection activeCell="T34" sqref="T34"/>
    </sheetView>
  </sheetViews>
  <sheetFormatPr baseColWidth="10" defaultColWidth="11.42578125" defaultRowHeight="13.5"/>
  <cols>
    <col min="1" max="1" width="3.85546875" style="2" customWidth="1"/>
    <col min="2" max="2" width="5.85546875" style="2" customWidth="1"/>
    <col min="3" max="3" width="31.5703125" style="2" customWidth="1"/>
    <col min="4" max="4" width="39.7109375" style="2" customWidth="1"/>
    <col min="5" max="5" width="70.42578125" style="2" customWidth="1"/>
    <col min="6" max="6" width="51.7109375" style="2" customWidth="1"/>
    <col min="7" max="7" width="8.5703125" style="2" customWidth="1"/>
    <col min="8" max="8" width="9.140625" style="2" customWidth="1"/>
    <col min="9" max="9" width="7.7109375" style="2" customWidth="1"/>
    <col min="10" max="10" width="7.5703125" style="2" customWidth="1"/>
    <col min="11" max="11" width="65.28515625" style="2" customWidth="1"/>
    <col min="12" max="12" width="21.42578125" style="2" customWidth="1"/>
    <col min="13" max="13" width="22.85546875" style="2" customWidth="1"/>
    <col min="14" max="17" width="22" style="2" customWidth="1"/>
    <col min="18" max="18" width="24" style="2" customWidth="1"/>
    <col min="19" max="19" width="20.85546875" style="2" customWidth="1"/>
    <col min="20" max="21" width="29.140625" style="2" customWidth="1"/>
    <col min="22" max="16384" width="11.42578125" style="2"/>
  </cols>
  <sheetData>
    <row r="3" spans="2:25" ht="14.25" thickBot="1">
      <c r="K3" s="60"/>
      <c r="L3" s="60"/>
      <c r="M3" s="60"/>
      <c r="N3" s="60"/>
      <c r="O3" s="60"/>
      <c r="P3" s="60"/>
      <c r="Q3" s="60"/>
      <c r="R3" s="60"/>
      <c r="S3" s="60"/>
      <c r="T3" s="60"/>
    </row>
    <row r="4" spans="2:25" ht="32.25" customHeight="1" thickBot="1">
      <c r="B4" s="859"/>
      <c r="C4" s="860"/>
      <c r="D4" s="860"/>
      <c r="E4" s="860"/>
      <c r="F4" s="861"/>
      <c r="G4" s="868" t="s">
        <v>18</v>
      </c>
      <c r="H4" s="869"/>
      <c r="I4" s="869"/>
      <c r="J4" s="869"/>
      <c r="K4" s="869"/>
      <c r="L4" s="869"/>
      <c r="M4" s="869"/>
      <c r="N4" s="870"/>
      <c r="O4" s="843" t="s">
        <v>19</v>
      </c>
      <c r="P4" s="844"/>
      <c r="Q4" s="844"/>
      <c r="R4" s="844"/>
      <c r="S4" s="844"/>
      <c r="T4" s="844"/>
      <c r="U4" s="845"/>
    </row>
    <row r="5" spans="2:25" ht="33" customHeight="1" thickBot="1">
      <c r="B5" s="862"/>
      <c r="C5" s="863"/>
      <c r="D5" s="863"/>
      <c r="E5" s="863"/>
      <c r="F5" s="864"/>
      <c r="G5" s="846" t="s">
        <v>17</v>
      </c>
      <c r="H5" s="847"/>
      <c r="I5" s="847"/>
      <c r="J5" s="847"/>
      <c r="K5" s="847"/>
      <c r="L5" s="847"/>
      <c r="M5" s="847"/>
      <c r="N5" s="848"/>
      <c r="O5" s="852" t="s">
        <v>24</v>
      </c>
      <c r="P5" s="853"/>
      <c r="Q5" s="853"/>
      <c r="R5" s="853"/>
      <c r="S5" s="853"/>
      <c r="T5" s="853"/>
      <c r="U5" s="854"/>
    </row>
    <row r="6" spans="2:25" ht="31.5" customHeight="1" thickBot="1">
      <c r="B6" s="865"/>
      <c r="C6" s="866"/>
      <c r="D6" s="866"/>
      <c r="E6" s="866"/>
      <c r="F6" s="867"/>
      <c r="G6" s="849"/>
      <c r="H6" s="850"/>
      <c r="I6" s="850"/>
      <c r="J6" s="850"/>
      <c r="K6" s="850"/>
      <c r="L6" s="850"/>
      <c r="M6" s="850"/>
      <c r="N6" s="851"/>
      <c r="O6" s="855" t="s">
        <v>8</v>
      </c>
      <c r="P6" s="856"/>
      <c r="Q6" s="856"/>
      <c r="R6" s="856"/>
      <c r="S6" s="856"/>
      <c r="T6" s="856"/>
      <c r="U6" s="857"/>
    </row>
    <row r="7" spans="2:25" ht="18" customHeight="1">
      <c r="K7" s="3"/>
      <c r="L7" s="3"/>
      <c r="M7" s="4"/>
      <c r="N7" s="4"/>
      <c r="O7" s="4"/>
      <c r="P7" s="4"/>
      <c r="Q7" s="4"/>
      <c r="R7" s="4"/>
      <c r="S7" s="4"/>
      <c r="T7" s="4"/>
      <c r="U7" s="4"/>
    </row>
    <row r="8" spans="2:25" ht="21.95" customHeight="1">
      <c r="B8" s="809" t="s">
        <v>10</v>
      </c>
      <c r="C8" s="809"/>
      <c r="D8" s="809"/>
      <c r="E8" s="809"/>
      <c r="F8" s="809"/>
      <c r="G8" s="858" t="s">
        <v>83</v>
      </c>
      <c r="H8" s="811"/>
      <c r="I8" s="811"/>
      <c r="J8" s="811"/>
      <c r="K8" s="811"/>
      <c r="L8" s="811"/>
      <c r="M8" s="811"/>
      <c r="N8" s="812"/>
      <c r="O8" s="4"/>
      <c r="P8" s="4"/>
      <c r="Q8" s="4"/>
      <c r="R8" s="4"/>
      <c r="S8" s="4"/>
      <c r="T8" s="4"/>
      <c r="U8" s="4"/>
    </row>
    <row r="9" spans="2:25" ht="21.95" customHeight="1">
      <c r="B9" s="809" t="s">
        <v>26</v>
      </c>
      <c r="C9" s="809"/>
      <c r="D9" s="809"/>
      <c r="E9" s="809"/>
      <c r="F9" s="809"/>
      <c r="G9" s="858">
        <v>2021</v>
      </c>
      <c r="H9" s="811"/>
      <c r="I9" s="811"/>
      <c r="J9" s="811"/>
      <c r="K9" s="811"/>
      <c r="L9" s="811"/>
      <c r="M9" s="811"/>
      <c r="N9" s="812"/>
      <c r="O9" s="4"/>
      <c r="P9" s="4"/>
      <c r="Q9" s="4"/>
      <c r="R9" s="4"/>
      <c r="S9" s="4"/>
      <c r="T9" s="4"/>
      <c r="U9" s="4"/>
    </row>
    <row r="10" spans="2:25" ht="21.95" customHeight="1">
      <c r="B10" s="809" t="s">
        <v>6</v>
      </c>
      <c r="C10" s="809"/>
      <c r="D10" s="809"/>
      <c r="E10" s="809"/>
      <c r="F10" s="809"/>
      <c r="G10" s="810">
        <v>44197</v>
      </c>
      <c r="H10" s="811"/>
      <c r="I10" s="811"/>
      <c r="J10" s="811"/>
      <c r="K10" s="811"/>
      <c r="L10" s="811"/>
      <c r="M10" s="811"/>
      <c r="N10" s="812"/>
      <c r="O10" s="4"/>
      <c r="P10" s="4"/>
      <c r="Q10" s="4"/>
      <c r="R10" s="4"/>
      <c r="S10" s="4"/>
      <c r="T10" s="4"/>
      <c r="U10" s="4"/>
    </row>
    <row r="11" spans="2:25" ht="21.95" customHeight="1">
      <c r="B11" s="809" t="s">
        <v>7</v>
      </c>
      <c r="C11" s="809"/>
      <c r="D11" s="809"/>
      <c r="E11" s="809"/>
      <c r="F11" s="809"/>
      <c r="G11" s="810">
        <v>44206</v>
      </c>
      <c r="H11" s="811"/>
      <c r="I11" s="811"/>
      <c r="J11" s="811"/>
      <c r="K11" s="811"/>
      <c r="L11" s="811"/>
      <c r="M11" s="811"/>
      <c r="N11" s="812"/>
      <c r="O11" s="4"/>
      <c r="P11" s="4"/>
      <c r="Q11" s="4"/>
      <c r="R11" s="4"/>
      <c r="S11" s="4"/>
      <c r="T11" s="4"/>
      <c r="U11" s="4"/>
    </row>
    <row r="12" spans="2:25" ht="10.5" customHeight="1" thickBot="1">
      <c r="B12" s="5"/>
      <c r="C12" s="5"/>
      <c r="D12" s="5"/>
      <c r="E12" s="5"/>
      <c r="F12" s="5"/>
      <c r="G12" s="5"/>
      <c r="H12" s="5"/>
      <c r="I12" s="5"/>
      <c r="J12" s="5"/>
      <c r="K12" s="6"/>
      <c r="L12" s="6"/>
      <c r="M12" s="6"/>
      <c r="N12" s="6"/>
      <c r="O12" s="4"/>
      <c r="P12" s="4"/>
      <c r="Q12" s="4"/>
      <c r="R12" s="4"/>
      <c r="S12" s="4"/>
      <c r="T12" s="4"/>
      <c r="U12" s="4"/>
    </row>
    <row r="13" spans="2:25" ht="47.25" customHeight="1" thickBot="1">
      <c r="B13" s="813" t="s">
        <v>9</v>
      </c>
      <c r="C13" s="814"/>
      <c r="D13" s="814"/>
      <c r="E13" s="814"/>
      <c r="F13" s="814"/>
      <c r="G13" s="814"/>
      <c r="H13" s="814"/>
      <c r="I13" s="814"/>
      <c r="J13" s="814"/>
      <c r="K13" s="814"/>
      <c r="L13" s="814"/>
      <c r="M13" s="814"/>
      <c r="N13" s="814"/>
      <c r="O13" s="814"/>
      <c r="P13" s="814"/>
      <c r="Q13" s="814"/>
      <c r="R13" s="814"/>
      <c r="S13" s="814"/>
      <c r="T13" s="814"/>
      <c r="U13" s="815"/>
    </row>
    <row r="14" spans="2:25" ht="21" customHeight="1" thickBot="1">
      <c r="B14" s="7"/>
      <c r="C14" s="8"/>
      <c r="D14" s="8"/>
      <c r="E14" s="8"/>
      <c r="F14" s="8"/>
      <c r="G14" s="8"/>
      <c r="H14" s="8"/>
      <c r="I14" s="8"/>
      <c r="J14" s="8"/>
      <c r="K14" s="8"/>
      <c r="L14" s="8"/>
      <c r="M14" s="8"/>
      <c r="N14" s="8"/>
      <c r="O14" s="8"/>
      <c r="P14" s="8"/>
      <c r="Q14" s="8"/>
      <c r="R14" s="8"/>
      <c r="S14" s="8"/>
      <c r="T14" s="8"/>
      <c r="U14" s="9"/>
    </row>
    <row r="15" spans="2:25" ht="27" customHeight="1" thickBot="1">
      <c r="B15" s="816" t="s">
        <v>16</v>
      </c>
      <c r="C15" s="817"/>
      <c r="D15" s="817"/>
      <c r="E15" s="817"/>
      <c r="F15" s="817"/>
      <c r="G15" s="817"/>
      <c r="H15" s="817"/>
      <c r="I15" s="817"/>
      <c r="J15" s="817"/>
      <c r="K15" s="817"/>
      <c r="L15" s="817"/>
      <c r="M15" s="818"/>
      <c r="N15" s="819" t="s">
        <v>1</v>
      </c>
      <c r="O15" s="819"/>
      <c r="P15" s="819"/>
      <c r="Q15" s="819"/>
      <c r="R15" s="819"/>
      <c r="S15" s="819"/>
      <c r="T15" s="819"/>
      <c r="U15" s="820"/>
    </row>
    <row r="16" spans="2:25" ht="91.5" customHeight="1" thickBot="1">
      <c r="B16" s="836" t="s">
        <v>28</v>
      </c>
      <c r="C16" s="803" t="s">
        <v>555</v>
      </c>
      <c r="D16" s="803" t="s">
        <v>556</v>
      </c>
      <c r="E16" s="836" t="s">
        <v>27</v>
      </c>
      <c r="F16" s="838" t="s">
        <v>20</v>
      </c>
      <c r="G16" s="840" t="s">
        <v>11</v>
      </c>
      <c r="H16" s="841"/>
      <c r="I16" s="841"/>
      <c r="J16" s="842"/>
      <c r="K16" s="832" t="s">
        <v>21</v>
      </c>
      <c r="L16" s="832" t="s">
        <v>22</v>
      </c>
      <c r="M16" s="832" t="s">
        <v>2</v>
      </c>
      <c r="N16" s="834" t="s">
        <v>23</v>
      </c>
      <c r="O16" s="823" t="s">
        <v>3</v>
      </c>
      <c r="P16" s="824"/>
      <c r="Q16" s="825"/>
      <c r="R16" s="826" t="s">
        <v>4</v>
      </c>
      <c r="S16" s="828" t="s">
        <v>5</v>
      </c>
      <c r="T16" s="11" t="s">
        <v>30</v>
      </c>
      <c r="U16" s="830" t="s">
        <v>0</v>
      </c>
      <c r="W16" s="821" t="s">
        <v>33</v>
      </c>
      <c r="X16" s="821"/>
      <c r="Y16" s="821"/>
    </row>
    <row r="17" spans="2:25" ht="33" customHeight="1" thickBot="1">
      <c r="B17" s="837"/>
      <c r="C17" s="804"/>
      <c r="D17" s="804"/>
      <c r="E17" s="837"/>
      <c r="F17" s="839"/>
      <c r="G17" s="12" t="s">
        <v>12</v>
      </c>
      <c r="H17" s="12" t="s">
        <v>13</v>
      </c>
      <c r="I17" s="12" t="s">
        <v>14</v>
      </c>
      <c r="J17" s="12" t="s">
        <v>15</v>
      </c>
      <c r="K17" s="833"/>
      <c r="L17" s="833"/>
      <c r="M17" s="833"/>
      <c r="N17" s="835"/>
      <c r="O17" s="13" t="s">
        <v>31</v>
      </c>
      <c r="P17" s="14" t="s">
        <v>29</v>
      </c>
      <c r="Q17" s="15" t="s">
        <v>32</v>
      </c>
      <c r="R17" s="827"/>
      <c r="S17" s="829"/>
      <c r="T17" s="16"/>
      <c r="U17" s="831"/>
      <c r="W17" s="77">
        <v>0.75</v>
      </c>
      <c r="X17" s="77">
        <v>0.88</v>
      </c>
      <c r="Y17" s="77">
        <v>0.95</v>
      </c>
    </row>
    <row r="18" spans="2:25" ht="14.25" thickBot="1">
      <c r="M18" s="17"/>
      <c r="O18" s="18"/>
      <c r="P18" s="18"/>
      <c r="Q18" s="18"/>
    </row>
    <row r="19" spans="2:25" ht="40.5">
      <c r="B19" s="822">
        <v>1</v>
      </c>
      <c r="C19" s="808" t="s">
        <v>567</v>
      </c>
      <c r="D19" s="808" t="s">
        <v>686</v>
      </c>
      <c r="E19" s="808" t="s">
        <v>84</v>
      </c>
      <c r="F19" s="19" t="s">
        <v>99</v>
      </c>
      <c r="G19" s="641">
        <v>1</v>
      </c>
      <c r="H19" s="133"/>
      <c r="I19" s="23"/>
      <c r="J19" s="23"/>
      <c r="K19" s="492" t="s">
        <v>100</v>
      </c>
      <c r="L19" s="78">
        <v>0</v>
      </c>
      <c r="M19" s="23"/>
      <c r="N19" s="640">
        <v>1</v>
      </c>
      <c r="O19" s="94">
        <f t="shared" ref="O19:O28" si="0">IF(N19&lt;1,N19-AVERAGE(G19:J19),N19-(SUM(G19:J19)))</f>
        <v>0</v>
      </c>
      <c r="P19" s="511">
        <f>G19/N19</f>
        <v>1</v>
      </c>
      <c r="Q19" s="510" t="str">
        <f t="shared" ref="Q19:Q32" si="1">IF(P19&lt;=W$17,"T",IF(P19&lt;$Y$17,"R",IF(P19&gt;=$Y$17,"P")))</f>
        <v>P</v>
      </c>
      <c r="R19" s="133" t="s">
        <v>799</v>
      </c>
      <c r="S19" s="133" t="s">
        <v>799</v>
      </c>
      <c r="T19" s="79"/>
      <c r="U19" s="80"/>
    </row>
    <row r="20" spans="2:25" ht="36" customHeight="1">
      <c r="B20" s="806"/>
      <c r="C20" s="805"/>
      <c r="D20" s="805"/>
      <c r="E20" s="805"/>
      <c r="F20" s="512" t="s">
        <v>96</v>
      </c>
      <c r="G20" s="311">
        <v>0.8</v>
      </c>
      <c r="H20" s="642">
        <v>1</v>
      </c>
      <c r="I20" s="35"/>
      <c r="J20" s="35"/>
      <c r="K20" s="512" t="s">
        <v>101</v>
      </c>
      <c r="L20" s="82">
        <v>0</v>
      </c>
      <c r="M20" s="35"/>
      <c r="N20" s="507">
        <v>1</v>
      </c>
      <c r="O20" s="499">
        <v>0</v>
      </c>
      <c r="P20" s="504">
        <f>H20/N20</f>
        <v>1</v>
      </c>
      <c r="Q20" s="500" t="str">
        <f>IF(P20&lt;=W$17,"T",IF(P20&lt;$Y$17,"R",IF(P20&gt;=$Y$17,"P")))</f>
        <v>P</v>
      </c>
      <c r="R20" s="503" t="s">
        <v>799</v>
      </c>
      <c r="S20" s="503" t="s">
        <v>799</v>
      </c>
      <c r="T20" s="40"/>
      <c r="U20" s="39"/>
    </row>
    <row r="21" spans="2:25" ht="27">
      <c r="B21" s="806"/>
      <c r="C21" s="805"/>
      <c r="D21" s="805"/>
      <c r="E21" s="805"/>
      <c r="F21" s="512" t="s">
        <v>97</v>
      </c>
      <c r="G21" s="505">
        <v>0</v>
      </c>
      <c r="H21" s="507">
        <v>1</v>
      </c>
      <c r="I21" s="35"/>
      <c r="J21" s="35"/>
      <c r="K21" s="512" t="s">
        <v>810</v>
      </c>
      <c r="L21" s="82">
        <v>27250</v>
      </c>
      <c r="M21" s="35">
        <v>5900</v>
      </c>
      <c r="N21" s="505">
        <v>1</v>
      </c>
      <c r="O21" s="499">
        <f t="shared" si="0"/>
        <v>0</v>
      </c>
      <c r="P21" s="504">
        <f t="shared" ref="P21" si="2">IF(N21&lt;1,(AVERAGE(G21:J21)/N21),SUM(G21:J21)/N21)</f>
        <v>1</v>
      </c>
      <c r="Q21" s="500" t="str">
        <f t="shared" si="1"/>
        <v>P</v>
      </c>
      <c r="R21" s="35"/>
      <c r="S21" s="503" t="s">
        <v>799</v>
      </c>
      <c r="T21" s="40"/>
      <c r="U21" s="39"/>
    </row>
    <row r="22" spans="2:25" ht="27">
      <c r="B22" s="806"/>
      <c r="C22" s="805"/>
      <c r="D22" s="805"/>
      <c r="E22" s="805"/>
      <c r="F22" s="512" t="s">
        <v>98</v>
      </c>
      <c r="G22" s="505">
        <v>0.15</v>
      </c>
      <c r="H22" s="642">
        <v>1</v>
      </c>
      <c r="I22" s="35"/>
      <c r="J22" s="35"/>
      <c r="K22" s="512" t="s">
        <v>102</v>
      </c>
      <c r="L22" s="82">
        <v>0</v>
      </c>
      <c r="M22" s="35"/>
      <c r="N22" s="507">
        <v>1</v>
      </c>
      <c r="O22" s="499">
        <f t="shared" si="0"/>
        <v>-0.14999999999999991</v>
      </c>
      <c r="P22" s="504">
        <f>H22/N22</f>
        <v>1</v>
      </c>
      <c r="Q22" s="500" t="str">
        <f t="shared" si="1"/>
        <v>P</v>
      </c>
      <c r="R22" s="516" t="s">
        <v>799</v>
      </c>
      <c r="S22" s="516" t="s">
        <v>799</v>
      </c>
      <c r="T22" s="40"/>
      <c r="U22" s="39"/>
    </row>
    <row r="23" spans="2:25" ht="54">
      <c r="B23" s="806">
        <v>2</v>
      </c>
      <c r="C23" s="805"/>
      <c r="D23" s="805"/>
      <c r="E23" s="805" t="s">
        <v>86</v>
      </c>
      <c r="F23" s="493" t="s">
        <v>85</v>
      </c>
      <c r="G23" s="507">
        <v>0.8</v>
      </c>
      <c r="H23" s="642">
        <v>1</v>
      </c>
      <c r="I23" s="642">
        <v>1</v>
      </c>
      <c r="J23" s="35"/>
      <c r="K23" s="512" t="s">
        <v>103</v>
      </c>
      <c r="L23" s="508">
        <v>0</v>
      </c>
      <c r="M23" s="35"/>
      <c r="N23" s="507">
        <v>1</v>
      </c>
      <c r="O23" s="499">
        <f t="shared" si="0"/>
        <v>-1.7999999999999998</v>
      </c>
      <c r="P23" s="504">
        <v>1</v>
      </c>
      <c r="Q23" s="500" t="str">
        <f t="shared" si="1"/>
        <v>P</v>
      </c>
      <c r="R23" s="516" t="s">
        <v>799</v>
      </c>
      <c r="S23" s="516" t="s">
        <v>799</v>
      </c>
      <c r="T23" s="40"/>
      <c r="U23" s="39"/>
    </row>
    <row r="24" spans="2:25" ht="27">
      <c r="B24" s="806"/>
      <c r="C24" s="805"/>
      <c r="D24" s="805"/>
      <c r="E24" s="805"/>
      <c r="F24" s="493" t="s">
        <v>106</v>
      </c>
      <c r="G24" s="505">
        <v>0.8</v>
      </c>
      <c r="H24" s="642">
        <v>0.9</v>
      </c>
      <c r="I24" s="642">
        <v>1</v>
      </c>
      <c r="J24" s="35"/>
      <c r="K24" s="512" t="s">
        <v>104</v>
      </c>
      <c r="L24" s="508">
        <v>0</v>
      </c>
      <c r="M24" s="35"/>
      <c r="N24" s="507">
        <v>1</v>
      </c>
      <c r="O24" s="499">
        <f t="shared" si="0"/>
        <v>-1.7000000000000002</v>
      </c>
      <c r="P24" s="504">
        <v>1</v>
      </c>
      <c r="Q24" s="500" t="str">
        <f t="shared" si="1"/>
        <v>P</v>
      </c>
      <c r="R24" s="516" t="s">
        <v>799</v>
      </c>
      <c r="S24" s="516" t="s">
        <v>799</v>
      </c>
      <c r="T24" s="40"/>
      <c r="U24" s="39"/>
    </row>
    <row r="25" spans="2:25" ht="40.5">
      <c r="B25" s="806"/>
      <c r="C25" s="805"/>
      <c r="D25" s="805"/>
      <c r="E25" s="805"/>
      <c r="F25" s="493" t="s">
        <v>105</v>
      </c>
      <c r="G25" s="505">
        <v>0</v>
      </c>
      <c r="H25" s="642">
        <v>1</v>
      </c>
      <c r="I25" s="642">
        <v>1</v>
      </c>
      <c r="J25" s="35"/>
      <c r="K25" s="512" t="s">
        <v>811</v>
      </c>
      <c r="L25" s="508">
        <v>0</v>
      </c>
      <c r="M25" s="35"/>
      <c r="N25" s="507">
        <v>1</v>
      </c>
      <c r="O25" s="499">
        <f t="shared" si="0"/>
        <v>-1</v>
      </c>
      <c r="P25" s="504">
        <v>1</v>
      </c>
      <c r="Q25" s="500" t="str">
        <f t="shared" si="1"/>
        <v>P</v>
      </c>
      <c r="R25" s="516" t="s">
        <v>799</v>
      </c>
      <c r="S25" s="516" t="s">
        <v>799</v>
      </c>
      <c r="T25" s="40"/>
      <c r="U25" s="39"/>
    </row>
    <row r="26" spans="2:25" ht="27">
      <c r="B26" s="806">
        <v>3</v>
      </c>
      <c r="C26" s="805"/>
      <c r="D26" s="805"/>
      <c r="E26" s="805" t="s">
        <v>806</v>
      </c>
      <c r="F26" s="493" t="s">
        <v>88</v>
      </c>
      <c r="G26" s="507">
        <v>1</v>
      </c>
      <c r="H26" s="642">
        <v>1</v>
      </c>
      <c r="I26" s="642">
        <v>1</v>
      </c>
      <c r="J26" s="35"/>
      <c r="K26" s="490" t="s">
        <v>108</v>
      </c>
      <c r="L26" s="508">
        <v>0</v>
      </c>
      <c r="M26" s="35"/>
      <c r="N26" s="507">
        <v>1</v>
      </c>
      <c r="O26" s="499">
        <v>0</v>
      </c>
      <c r="P26" s="504">
        <v>1</v>
      </c>
      <c r="Q26" s="500" t="str">
        <f t="shared" si="1"/>
        <v>P</v>
      </c>
      <c r="R26" s="516" t="s">
        <v>799</v>
      </c>
      <c r="S26" s="516" t="s">
        <v>799</v>
      </c>
      <c r="T26" s="40"/>
      <c r="U26" s="39"/>
    </row>
    <row r="27" spans="2:25" ht="27">
      <c r="B27" s="806"/>
      <c r="C27" s="805"/>
      <c r="D27" s="805"/>
      <c r="E27" s="805"/>
      <c r="F27" s="493" t="s">
        <v>87</v>
      </c>
      <c r="G27" s="507">
        <v>1</v>
      </c>
      <c r="H27" s="642">
        <v>1</v>
      </c>
      <c r="I27" s="642">
        <v>1</v>
      </c>
      <c r="J27" s="35"/>
      <c r="K27" s="490" t="s">
        <v>107</v>
      </c>
      <c r="L27" s="508">
        <v>0</v>
      </c>
      <c r="M27" s="35"/>
      <c r="N27" s="507">
        <v>1</v>
      </c>
      <c r="O27" s="499">
        <v>0</v>
      </c>
      <c r="P27" s="504">
        <v>1</v>
      </c>
      <c r="Q27" s="500" t="str">
        <f t="shared" si="1"/>
        <v>P</v>
      </c>
      <c r="R27" s="516" t="s">
        <v>799</v>
      </c>
      <c r="S27" s="516" t="s">
        <v>799</v>
      </c>
      <c r="T27" s="40"/>
      <c r="U27" s="39"/>
    </row>
    <row r="28" spans="2:25" ht="27">
      <c r="B28" s="806"/>
      <c r="C28" s="805"/>
      <c r="D28" s="805"/>
      <c r="E28" s="805"/>
      <c r="F28" s="493" t="s">
        <v>89</v>
      </c>
      <c r="G28" s="507">
        <v>1</v>
      </c>
      <c r="H28" s="503"/>
      <c r="I28" s="734"/>
      <c r="J28" s="35"/>
      <c r="K28" s="490" t="s">
        <v>109</v>
      </c>
      <c r="L28" s="508">
        <v>0</v>
      </c>
      <c r="M28" s="35"/>
      <c r="N28" s="507">
        <v>1</v>
      </c>
      <c r="O28" s="499">
        <f t="shared" si="0"/>
        <v>0</v>
      </c>
      <c r="P28" s="504">
        <v>1</v>
      </c>
      <c r="Q28" s="500" t="str">
        <f t="shared" si="1"/>
        <v>P</v>
      </c>
      <c r="R28" s="516" t="s">
        <v>799</v>
      </c>
      <c r="S28" s="516" t="s">
        <v>799</v>
      </c>
      <c r="T28" s="40"/>
      <c r="U28" s="39"/>
    </row>
    <row r="29" spans="2:25" ht="27">
      <c r="B29" s="806"/>
      <c r="C29" s="805"/>
      <c r="D29" s="805"/>
      <c r="E29" s="805"/>
      <c r="F29" s="493" t="s">
        <v>90</v>
      </c>
      <c r="G29" s="507">
        <v>1</v>
      </c>
      <c r="H29" s="642">
        <v>1</v>
      </c>
      <c r="I29" s="642">
        <v>1</v>
      </c>
      <c r="J29" s="35"/>
      <c r="K29" s="490" t="s">
        <v>110</v>
      </c>
      <c r="L29" s="509">
        <v>0</v>
      </c>
      <c r="M29" s="35"/>
      <c r="N29" s="507">
        <v>1</v>
      </c>
      <c r="O29" s="499">
        <v>0</v>
      </c>
      <c r="P29" s="504">
        <v>1</v>
      </c>
      <c r="Q29" s="500" t="str">
        <f t="shared" si="1"/>
        <v>P</v>
      </c>
      <c r="R29" s="516" t="s">
        <v>799</v>
      </c>
      <c r="S29" s="516" t="s">
        <v>799</v>
      </c>
      <c r="T29" s="40"/>
      <c r="U29" s="39"/>
    </row>
    <row r="30" spans="2:25" ht="40.5">
      <c r="B30" s="491">
        <v>4</v>
      </c>
      <c r="C30" s="805"/>
      <c r="D30" s="805"/>
      <c r="E30" s="490" t="s">
        <v>91</v>
      </c>
      <c r="F30" s="493" t="s">
        <v>95</v>
      </c>
      <c r="G30" s="507">
        <v>1</v>
      </c>
      <c r="H30" s="642">
        <v>1</v>
      </c>
      <c r="I30" s="642">
        <v>1</v>
      </c>
      <c r="J30" s="35"/>
      <c r="K30" s="490" t="s">
        <v>111</v>
      </c>
      <c r="L30" s="509">
        <v>0</v>
      </c>
      <c r="M30" s="35"/>
      <c r="N30" s="507">
        <v>1</v>
      </c>
      <c r="O30" s="499">
        <v>0</v>
      </c>
      <c r="P30" s="504">
        <v>1</v>
      </c>
      <c r="Q30" s="500" t="str">
        <f t="shared" si="1"/>
        <v>P</v>
      </c>
      <c r="R30" s="516" t="s">
        <v>799</v>
      </c>
      <c r="S30" s="516" t="s">
        <v>799</v>
      </c>
      <c r="T30" s="40"/>
      <c r="U30" s="39"/>
    </row>
    <row r="31" spans="2:25" ht="27">
      <c r="B31" s="806">
        <v>5</v>
      </c>
      <c r="C31" s="805"/>
      <c r="D31" s="805"/>
      <c r="E31" s="805" t="s">
        <v>92</v>
      </c>
      <c r="F31" s="497" t="s">
        <v>93</v>
      </c>
      <c r="G31" s="507">
        <v>1</v>
      </c>
      <c r="H31" s="311">
        <v>1</v>
      </c>
      <c r="I31" s="311">
        <v>1</v>
      </c>
      <c r="J31" s="515"/>
      <c r="K31" s="497" t="s">
        <v>113</v>
      </c>
      <c r="L31" s="509">
        <v>0</v>
      </c>
      <c r="M31" s="515"/>
      <c r="N31" s="507">
        <v>1</v>
      </c>
      <c r="O31" s="499">
        <v>0</v>
      </c>
      <c r="P31" s="504">
        <v>1</v>
      </c>
      <c r="Q31" s="500" t="str">
        <f t="shared" si="1"/>
        <v>P</v>
      </c>
      <c r="R31" s="516" t="s">
        <v>799</v>
      </c>
      <c r="S31" s="516" t="s">
        <v>799</v>
      </c>
      <c r="T31" s="35"/>
      <c r="U31" s="39"/>
    </row>
    <row r="32" spans="2:25" ht="27">
      <c r="B32" s="806"/>
      <c r="C32" s="805"/>
      <c r="D32" s="805"/>
      <c r="E32" s="805"/>
      <c r="F32" s="497" t="s">
        <v>94</v>
      </c>
      <c r="G32" s="507">
        <v>1</v>
      </c>
      <c r="H32" s="311">
        <v>1</v>
      </c>
      <c r="I32" s="311">
        <v>1</v>
      </c>
      <c r="J32" s="515"/>
      <c r="K32" s="497" t="s">
        <v>112</v>
      </c>
      <c r="L32" s="509">
        <v>0</v>
      </c>
      <c r="M32" s="515"/>
      <c r="N32" s="507">
        <v>1</v>
      </c>
      <c r="O32" s="499">
        <v>0</v>
      </c>
      <c r="P32" s="504">
        <v>1</v>
      </c>
      <c r="Q32" s="500" t="str">
        <f t="shared" si="1"/>
        <v>P</v>
      </c>
      <c r="R32" s="516" t="s">
        <v>799</v>
      </c>
      <c r="S32" s="516" t="s">
        <v>799</v>
      </c>
      <c r="T32" s="515"/>
      <c r="U32" s="89"/>
    </row>
    <row r="33" spans="2:22" ht="121.5">
      <c r="B33" s="806">
        <v>6</v>
      </c>
      <c r="C33" s="805" t="s">
        <v>565</v>
      </c>
      <c r="D33" s="805" t="s">
        <v>687</v>
      </c>
      <c r="E33" s="807" t="s">
        <v>115</v>
      </c>
      <c r="F33" s="490" t="s">
        <v>116</v>
      </c>
      <c r="G33" s="498">
        <v>0.8</v>
      </c>
      <c r="H33" s="479">
        <v>1</v>
      </c>
      <c r="I33" s="109"/>
      <c r="J33" s="109"/>
      <c r="K33" s="490" t="s">
        <v>117</v>
      </c>
      <c r="L33" s="115">
        <v>0</v>
      </c>
      <c r="M33" s="110"/>
      <c r="N33" s="505">
        <v>1</v>
      </c>
      <c r="O33" s="499">
        <v>0</v>
      </c>
      <c r="P33" s="504">
        <v>1</v>
      </c>
      <c r="Q33" s="500" t="str">
        <f>IF(P33&lt;=V$18,"T",IF(P33&lt;$Y$18,"R",IF(P33&gt;=$Y$18,"P")))</f>
        <v>P</v>
      </c>
      <c r="R33" s="516" t="s">
        <v>799</v>
      </c>
      <c r="S33" s="516" t="s">
        <v>799</v>
      </c>
      <c r="T33" s="490" t="s">
        <v>118</v>
      </c>
      <c r="U33" s="501" t="s">
        <v>119</v>
      </c>
    </row>
    <row r="34" spans="2:22" ht="89.25" customHeight="1">
      <c r="B34" s="806"/>
      <c r="C34" s="805"/>
      <c r="D34" s="805"/>
      <c r="E34" s="807"/>
      <c r="F34" s="490" t="s">
        <v>120</v>
      </c>
      <c r="G34" s="643">
        <v>1</v>
      </c>
      <c r="H34" s="502"/>
      <c r="I34" s="85"/>
      <c r="J34" s="85"/>
      <c r="K34" s="490" t="s">
        <v>121</v>
      </c>
      <c r="L34" s="115">
        <v>0</v>
      </c>
      <c r="M34" s="35"/>
      <c r="N34" s="505">
        <v>1</v>
      </c>
      <c r="O34" s="499">
        <f>IF(N34&lt;1,N34-AVERAGE(G34:J34),N34-(SUM(G34:J34)))</f>
        <v>0</v>
      </c>
      <c r="P34" s="504">
        <v>1</v>
      </c>
      <c r="Q34" s="500" t="str">
        <f>IF(P34&lt;=V$18,"T",IF(P34&lt;$Y$18,"R",IF(P34&gt;=$Y$18,"P")))</f>
        <v>P</v>
      </c>
      <c r="R34" s="516" t="s">
        <v>799</v>
      </c>
      <c r="S34" s="516" t="s">
        <v>799</v>
      </c>
      <c r="T34" s="490" t="s">
        <v>122</v>
      </c>
      <c r="U34" s="501" t="s">
        <v>123</v>
      </c>
    </row>
    <row r="35" spans="2:22" ht="51.75" customHeight="1">
      <c r="B35" s="489">
        <v>7</v>
      </c>
      <c r="C35" s="490" t="s">
        <v>567</v>
      </c>
      <c r="D35" s="490" t="s">
        <v>686</v>
      </c>
      <c r="E35" s="490" t="s">
        <v>757</v>
      </c>
      <c r="F35" s="497" t="s">
        <v>758</v>
      </c>
      <c r="G35" s="507"/>
      <c r="H35" s="311">
        <v>1</v>
      </c>
      <c r="I35" s="515"/>
      <c r="J35" s="515"/>
      <c r="K35" s="497" t="s">
        <v>807</v>
      </c>
      <c r="L35" s="509">
        <v>0</v>
      </c>
      <c r="M35" s="454">
        <v>0</v>
      </c>
      <c r="N35" s="507">
        <v>1</v>
      </c>
      <c r="O35" s="499">
        <v>0</v>
      </c>
      <c r="P35" s="504">
        <v>1</v>
      </c>
      <c r="Q35" s="500" t="str">
        <f>IF(P35&lt;=V$18,"T",IF(P35&lt;$Y$18,"R",IF(P35&gt;=$Y$18,"P")))</f>
        <v>P</v>
      </c>
      <c r="R35" s="516" t="s">
        <v>799</v>
      </c>
      <c r="S35" s="516" t="s">
        <v>799</v>
      </c>
      <c r="T35" s="497" t="s">
        <v>808</v>
      </c>
      <c r="U35" s="399" t="s">
        <v>809</v>
      </c>
      <c r="V35" s="60"/>
    </row>
    <row r="36" spans="2:22" ht="27" customHeight="1">
      <c r="B36" s="875">
        <v>8</v>
      </c>
      <c r="C36" s="805" t="s">
        <v>570</v>
      </c>
      <c r="D36" s="805" t="s">
        <v>648</v>
      </c>
      <c r="E36" s="878" t="s">
        <v>794</v>
      </c>
      <c r="F36" s="42" t="s">
        <v>795</v>
      </c>
      <c r="G36" s="517">
        <v>4</v>
      </c>
      <c r="H36" s="516">
        <v>4</v>
      </c>
      <c r="I36" s="515">
        <v>4</v>
      </c>
      <c r="J36" s="515"/>
      <c r="K36" s="880" t="s">
        <v>798</v>
      </c>
      <c r="L36" s="516">
        <v>0</v>
      </c>
      <c r="M36" s="516">
        <v>0</v>
      </c>
      <c r="N36" s="516">
        <v>8</v>
      </c>
      <c r="O36" s="431">
        <f>IF(N36&lt;1,N36-AVERAGE(G36:J36),N36-(SUM(G36:J36)))</f>
        <v>-4</v>
      </c>
      <c r="P36" s="408">
        <f t="shared" ref="P36:P38" si="3">IF(N36&lt;1,(AVERAGE(G36:J36)/N36),SUM(G36:J36)/N36)</f>
        <v>1.5</v>
      </c>
      <c r="Q36" s="500" t="str">
        <f>IF(P36&lt;=W$17,"T",IF(P36&lt;$Y$17,"R",IF(P36&gt;=$Y$17,"P")))</f>
        <v>P</v>
      </c>
      <c r="R36" s="516" t="s">
        <v>799</v>
      </c>
      <c r="S36" s="516" t="s">
        <v>799</v>
      </c>
      <c r="T36" s="871" t="s">
        <v>800</v>
      </c>
      <c r="U36" s="399" t="s">
        <v>801</v>
      </c>
    </row>
    <row r="37" spans="2:22" ht="27" customHeight="1">
      <c r="B37" s="875"/>
      <c r="C37" s="805"/>
      <c r="D37" s="805"/>
      <c r="E37" s="878"/>
      <c r="F37" s="42" t="s">
        <v>796</v>
      </c>
      <c r="G37" s="517">
        <v>4</v>
      </c>
      <c r="H37" s="516">
        <v>4</v>
      </c>
      <c r="I37" s="515">
        <v>4</v>
      </c>
      <c r="J37" s="515"/>
      <c r="K37" s="880"/>
      <c r="L37" s="516">
        <v>0</v>
      </c>
      <c r="M37" s="516">
        <v>0</v>
      </c>
      <c r="N37" s="516">
        <v>8</v>
      </c>
      <c r="O37" s="431">
        <f t="shared" ref="O37" si="4">IF(N37&lt;1,N37-AVERAGE(G37:J37),N37-(SUM(G37:J37)))</f>
        <v>-4</v>
      </c>
      <c r="P37" s="408">
        <f t="shared" si="3"/>
        <v>1.5</v>
      </c>
      <c r="Q37" s="500" t="str">
        <f>IF(P37&lt;=W$17,"T",IF(P37&lt;$Y$17,"R",IF(P37&gt;=$Y$17,"P")))</f>
        <v>P</v>
      </c>
      <c r="R37" s="516" t="s">
        <v>799</v>
      </c>
      <c r="S37" s="516" t="s">
        <v>799</v>
      </c>
      <c r="T37" s="871"/>
      <c r="U37" s="873" t="s">
        <v>802</v>
      </c>
    </row>
    <row r="38" spans="2:22" ht="27.75" thickBot="1">
      <c r="B38" s="876"/>
      <c r="C38" s="877"/>
      <c r="D38" s="877"/>
      <c r="E38" s="879"/>
      <c r="F38" s="48" t="s">
        <v>797</v>
      </c>
      <c r="G38" s="644">
        <v>1</v>
      </c>
      <c r="H38" s="92">
        <v>1</v>
      </c>
      <c r="I38" s="92">
        <v>1</v>
      </c>
      <c r="J38" s="52"/>
      <c r="K38" s="881"/>
      <c r="L38" s="518">
        <v>0</v>
      </c>
      <c r="M38" s="518">
        <v>0</v>
      </c>
      <c r="N38" s="92">
        <v>1</v>
      </c>
      <c r="O38" s="432">
        <v>0</v>
      </c>
      <c r="P38" s="409">
        <f t="shared" si="3"/>
        <v>3</v>
      </c>
      <c r="Q38" s="506" t="str">
        <f>IF(P38&lt;=W$17,"T",IF(P38&lt;$Y$17,"R",IF(P38&gt;=$Y$17,"P")))</f>
        <v>P</v>
      </c>
      <c r="R38" s="518" t="s">
        <v>799</v>
      </c>
      <c r="S38" s="518" t="s">
        <v>799</v>
      </c>
      <c r="T38" s="872"/>
      <c r="U38" s="874"/>
    </row>
    <row r="39" spans="2:22">
      <c r="M39" s="53"/>
    </row>
    <row r="40" spans="2:22">
      <c r="B40" s="54" t="s">
        <v>25</v>
      </c>
      <c r="C40" s="54"/>
      <c r="D40" s="54"/>
      <c r="E40" s="54"/>
    </row>
    <row r="41" spans="2:22">
      <c r="G41" s="410"/>
    </row>
    <row r="42" spans="2:22" ht="18" customHeight="1">
      <c r="B42" s="321"/>
      <c r="C42" s="322"/>
      <c r="D42" s="322"/>
      <c r="E42" s="322"/>
      <c r="F42" s="322"/>
      <c r="H42" s="322"/>
      <c r="I42" s="322"/>
      <c r="J42" s="322"/>
      <c r="K42" s="322"/>
      <c r="L42" s="322"/>
      <c r="M42" s="322"/>
      <c r="N42" s="322"/>
      <c r="O42" s="322"/>
      <c r="P42" s="322"/>
      <c r="Q42" s="322"/>
      <c r="R42" s="322"/>
      <c r="S42" s="322"/>
      <c r="T42" s="322"/>
      <c r="U42" s="323"/>
    </row>
    <row r="43" spans="2:22" ht="18" customHeight="1">
      <c r="B43" s="321"/>
      <c r="C43" s="322"/>
      <c r="D43" s="322"/>
      <c r="E43" s="322"/>
      <c r="F43" s="322"/>
      <c r="G43" s="322"/>
      <c r="H43" s="322"/>
      <c r="I43" s="322"/>
      <c r="J43" s="322"/>
      <c r="K43" s="322"/>
      <c r="L43" s="322"/>
      <c r="M43" s="322"/>
      <c r="N43" s="322"/>
      <c r="O43" s="322"/>
      <c r="P43" s="322"/>
      <c r="Q43" s="322"/>
      <c r="R43" s="322"/>
      <c r="S43" s="322"/>
      <c r="T43" s="322"/>
      <c r="U43" s="323"/>
    </row>
    <row r="44" spans="2:22" ht="18" customHeight="1">
      <c r="B44" s="321"/>
      <c r="C44" s="322"/>
      <c r="D44" s="322"/>
      <c r="E44" s="322"/>
      <c r="F44" s="322"/>
      <c r="G44" s="322"/>
      <c r="H44" s="322"/>
      <c r="I44" s="322"/>
      <c r="J44" s="322"/>
      <c r="K44" s="322"/>
      <c r="L44" s="322"/>
      <c r="M44" s="322"/>
      <c r="N44" s="322"/>
      <c r="O44" s="322"/>
      <c r="P44" s="322"/>
      <c r="Q44" s="322"/>
      <c r="R44" s="322"/>
      <c r="S44" s="322"/>
      <c r="T44" s="322"/>
      <c r="U44" s="323"/>
    </row>
    <row r="45" spans="2:22" ht="18" customHeight="1">
      <c r="B45" s="321"/>
      <c r="C45" s="322"/>
      <c r="D45" s="322"/>
      <c r="E45" s="322"/>
      <c r="F45" s="322"/>
      <c r="G45" s="322"/>
      <c r="H45" s="322"/>
      <c r="I45" s="322"/>
      <c r="J45" s="322"/>
      <c r="K45" s="322"/>
      <c r="L45" s="322"/>
      <c r="M45" s="322"/>
      <c r="N45" s="322"/>
      <c r="O45" s="322"/>
      <c r="P45" s="322"/>
      <c r="Q45" s="322"/>
      <c r="R45" s="322"/>
      <c r="S45" s="322"/>
      <c r="T45" s="322"/>
      <c r="U45" s="323"/>
    </row>
    <row r="46" spans="2:22" ht="18" customHeight="1">
      <c r="B46" s="321"/>
      <c r="C46" s="322"/>
      <c r="D46" s="322"/>
      <c r="E46" s="322"/>
      <c r="F46" s="322"/>
      <c r="G46" s="322"/>
      <c r="H46" s="322"/>
      <c r="I46" s="322"/>
      <c r="J46" s="322"/>
      <c r="K46" s="322"/>
      <c r="L46" s="322"/>
      <c r="M46" s="322"/>
      <c r="N46" s="322"/>
      <c r="O46" s="322"/>
      <c r="P46" s="322"/>
      <c r="Q46" s="322"/>
      <c r="R46" s="322"/>
      <c r="S46" s="322"/>
      <c r="T46" s="322"/>
      <c r="U46" s="323"/>
    </row>
    <row r="47" spans="2:22" ht="18" customHeight="1">
      <c r="B47" s="321"/>
      <c r="C47" s="322"/>
      <c r="D47" s="322"/>
      <c r="E47" s="322"/>
      <c r="F47" s="322"/>
      <c r="G47" s="322"/>
      <c r="H47" s="322"/>
      <c r="I47" s="322"/>
      <c r="J47" s="322"/>
      <c r="K47" s="322"/>
      <c r="L47" s="322"/>
      <c r="M47" s="322"/>
      <c r="N47" s="322"/>
      <c r="O47" s="322"/>
      <c r="P47" s="322"/>
      <c r="Q47" s="322"/>
      <c r="R47" s="322"/>
      <c r="S47" s="322"/>
      <c r="T47" s="322"/>
      <c r="U47" s="323"/>
    </row>
    <row r="48" spans="2:22" ht="18" customHeight="1">
      <c r="B48" s="321"/>
      <c r="C48" s="322"/>
      <c r="D48" s="322"/>
      <c r="E48" s="322"/>
      <c r="F48" s="322"/>
      <c r="G48" s="322"/>
      <c r="H48" s="322"/>
      <c r="I48" s="322"/>
      <c r="J48" s="322"/>
      <c r="K48" s="322"/>
      <c r="L48" s="322"/>
      <c r="M48" s="322"/>
      <c r="N48" s="322"/>
      <c r="O48" s="322"/>
      <c r="P48" s="322"/>
      <c r="Q48" s="322"/>
      <c r="R48" s="322"/>
      <c r="S48" s="322"/>
      <c r="T48" s="322"/>
      <c r="U48" s="323"/>
    </row>
    <row r="49" spans="2:21" ht="18" customHeight="1">
      <c r="B49" s="321"/>
      <c r="C49" s="322"/>
      <c r="D49" s="322"/>
      <c r="E49" s="322"/>
      <c r="F49" s="322"/>
      <c r="G49" s="322"/>
      <c r="H49" s="322"/>
      <c r="I49" s="322"/>
      <c r="J49" s="322"/>
      <c r="K49" s="322"/>
      <c r="L49" s="322"/>
      <c r="M49" s="322"/>
      <c r="N49" s="322"/>
      <c r="O49" s="322"/>
      <c r="P49" s="322"/>
      <c r="Q49" s="322"/>
      <c r="R49" s="322"/>
      <c r="S49" s="322"/>
      <c r="T49" s="322"/>
      <c r="U49" s="323"/>
    </row>
    <row r="50" spans="2:21" ht="18" customHeight="1">
      <c r="B50" s="321"/>
      <c r="C50" s="322"/>
      <c r="D50" s="322"/>
      <c r="E50" s="322"/>
      <c r="F50" s="322"/>
      <c r="G50" s="322"/>
      <c r="H50" s="322"/>
      <c r="I50" s="322"/>
      <c r="J50" s="322"/>
      <c r="K50" s="322"/>
      <c r="L50" s="322"/>
      <c r="M50" s="322"/>
      <c r="N50" s="322"/>
      <c r="O50" s="322"/>
      <c r="P50" s="322"/>
      <c r="Q50" s="322"/>
      <c r="R50" s="322"/>
      <c r="S50" s="322"/>
      <c r="T50" s="322"/>
      <c r="U50" s="323"/>
    </row>
    <row r="51" spans="2:21" ht="18" customHeight="1">
      <c r="B51" s="321"/>
      <c r="C51" s="322"/>
      <c r="D51" s="322"/>
      <c r="E51" s="322"/>
      <c r="F51" s="322"/>
      <c r="G51" s="322"/>
      <c r="H51" s="322"/>
      <c r="I51" s="322"/>
      <c r="J51" s="322"/>
      <c r="K51" s="322"/>
      <c r="L51" s="322"/>
      <c r="M51" s="322"/>
      <c r="N51" s="322"/>
      <c r="O51" s="322"/>
      <c r="P51" s="322"/>
      <c r="Q51" s="322"/>
      <c r="R51" s="322"/>
      <c r="S51" s="322"/>
      <c r="T51" s="322"/>
      <c r="U51" s="323"/>
    </row>
    <row r="52" spans="2:21" ht="18" customHeight="1">
      <c r="B52" s="321"/>
      <c r="C52" s="322"/>
      <c r="D52" s="322"/>
      <c r="E52" s="322"/>
      <c r="F52" s="322"/>
      <c r="G52" s="322"/>
      <c r="H52" s="322"/>
      <c r="I52" s="322"/>
      <c r="J52" s="322"/>
      <c r="K52" s="322"/>
      <c r="L52" s="322"/>
      <c r="M52" s="322"/>
      <c r="N52" s="322"/>
      <c r="O52" s="322"/>
      <c r="P52" s="322"/>
      <c r="Q52" s="322"/>
      <c r="R52" s="322"/>
      <c r="S52" s="322"/>
      <c r="T52" s="322"/>
      <c r="U52" s="323"/>
    </row>
    <row r="53" spans="2:21">
      <c r="G53" s="348"/>
    </row>
    <row r="54" spans="2:21">
      <c r="G54" s="60"/>
    </row>
  </sheetData>
  <mergeCells count="53">
    <mergeCell ref="T36:T38"/>
    <mergeCell ref="U37:U38"/>
    <mergeCell ref="B36:B38"/>
    <mergeCell ref="C36:C38"/>
    <mergeCell ref="D36:D38"/>
    <mergeCell ref="E36:E38"/>
    <mergeCell ref="K36:K38"/>
    <mergeCell ref="O4:U4"/>
    <mergeCell ref="G5:N6"/>
    <mergeCell ref="O5:U5"/>
    <mergeCell ref="O6:U6"/>
    <mergeCell ref="B10:F10"/>
    <mergeCell ref="G10:N10"/>
    <mergeCell ref="B8:F8"/>
    <mergeCell ref="G8:N8"/>
    <mergeCell ref="B9:F9"/>
    <mergeCell ref="G9:N9"/>
    <mergeCell ref="B4:F6"/>
    <mergeCell ref="G4:N4"/>
    <mergeCell ref="W16:Y16"/>
    <mergeCell ref="B19:B22"/>
    <mergeCell ref="E19:E22"/>
    <mergeCell ref="O16:Q16"/>
    <mergeCell ref="R16:R17"/>
    <mergeCell ref="S16:S17"/>
    <mergeCell ref="U16:U17"/>
    <mergeCell ref="L16:L17"/>
    <mergeCell ref="M16:M17"/>
    <mergeCell ref="N16:N17"/>
    <mergeCell ref="B16:B17"/>
    <mergeCell ref="E16:E17"/>
    <mergeCell ref="F16:F17"/>
    <mergeCell ref="G16:J16"/>
    <mergeCell ref="K16:K17"/>
    <mergeCell ref="C16:C17"/>
    <mergeCell ref="B11:F11"/>
    <mergeCell ref="G11:N11"/>
    <mergeCell ref="B13:U13"/>
    <mergeCell ref="B15:M15"/>
    <mergeCell ref="N15:U15"/>
    <mergeCell ref="D16:D17"/>
    <mergeCell ref="C33:C34"/>
    <mergeCell ref="B33:B34"/>
    <mergeCell ref="D33:D34"/>
    <mergeCell ref="E33:E34"/>
    <mergeCell ref="B23:B25"/>
    <mergeCell ref="E23:E25"/>
    <mergeCell ref="B26:B29"/>
    <mergeCell ref="E26:E29"/>
    <mergeCell ref="B31:B32"/>
    <mergeCell ref="E31:E32"/>
    <mergeCell ref="C19:C32"/>
    <mergeCell ref="D19:D32"/>
  </mergeCells>
  <conditionalFormatting sqref="Q19:Q32">
    <cfRule type="containsText" dxfId="83" priority="9" stopIfTrue="1" operator="containsText" text="P">
      <formula>NOT(ISERROR(SEARCH("P",Q19)))</formula>
    </cfRule>
    <cfRule type="containsText" dxfId="82" priority="10" stopIfTrue="1" operator="containsText" text="R">
      <formula>NOT(ISERROR(SEARCH("R",Q19)))</formula>
    </cfRule>
    <cfRule type="containsText" dxfId="81" priority="11" operator="containsText" text="T">
      <formula>NOT(ISERROR(SEARCH("T",Q19)))</formula>
    </cfRule>
  </conditionalFormatting>
  <conditionalFormatting sqref="Q19:Q32">
    <cfRule type="iconSet" priority="45">
      <iconSet iconSet="3Symbols2">
        <cfvo type="percent" val="0"/>
        <cfvo type="percent" val="0.74"/>
        <cfvo type="percent" val="0.85"/>
      </iconSet>
    </cfRule>
  </conditionalFormatting>
  <conditionalFormatting sqref="Q33:Q35">
    <cfRule type="containsText" dxfId="80" priority="5" stopIfTrue="1" operator="containsText" text="P">
      <formula>NOT(ISERROR(SEARCH("P",Q33)))</formula>
    </cfRule>
    <cfRule type="containsText" dxfId="79" priority="6" stopIfTrue="1" operator="containsText" text="R">
      <formula>NOT(ISERROR(SEARCH("R",Q33)))</formula>
    </cfRule>
    <cfRule type="containsText" dxfId="78" priority="7" operator="containsText" text="T">
      <formula>NOT(ISERROR(SEARCH("T",Q33)))</formula>
    </cfRule>
  </conditionalFormatting>
  <conditionalFormatting sqref="Q33:Q35">
    <cfRule type="iconSet" priority="8">
      <iconSet iconSet="3Symbols2">
        <cfvo type="percent" val="0"/>
        <cfvo type="percent" val="0.74"/>
        <cfvo type="percent" val="0.85"/>
      </iconSet>
    </cfRule>
  </conditionalFormatting>
  <conditionalFormatting sqref="Q36:Q38">
    <cfRule type="containsText" dxfId="77" priority="1" stopIfTrue="1" operator="containsText" text="P">
      <formula>NOT(ISERROR(SEARCH("P",Q36)))</formula>
    </cfRule>
    <cfRule type="containsText" dxfId="76" priority="2" stopIfTrue="1" operator="containsText" text="R">
      <formula>NOT(ISERROR(SEARCH("R",Q36)))</formula>
    </cfRule>
    <cfRule type="containsText" dxfId="75" priority="3" operator="containsText" text="T">
      <formula>NOT(ISERROR(SEARCH("T",Q36)))</formula>
    </cfRule>
  </conditionalFormatting>
  <conditionalFormatting sqref="Q36:Q38">
    <cfRule type="iconSet" priority="4">
      <iconSet iconSet="3Symbols2">
        <cfvo type="percent" val="0"/>
        <cfvo type="percent" val="0.74"/>
        <cfvo type="percent" val="0.85"/>
      </iconSet>
    </cfRule>
  </conditionalFormatting>
  <pageMargins left="0" right="0" top="0.15748031496062992" bottom="0.15748031496062992" header="0.31496062992125984" footer="0.31496062992125984"/>
  <pageSetup paperSize="9"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45"/>
  <sheetViews>
    <sheetView topLeftCell="A30" zoomScaleNormal="100" workbookViewId="0">
      <selection activeCell="H18" sqref="H18:H34"/>
    </sheetView>
  </sheetViews>
  <sheetFormatPr baseColWidth="10" defaultColWidth="26.42578125" defaultRowHeight="13.5"/>
  <cols>
    <col min="1" max="1" width="17" style="1" bestFit="1" customWidth="1"/>
    <col min="2" max="2" width="23.140625" style="1" customWidth="1"/>
    <col min="3" max="3" width="22.42578125" style="1" customWidth="1"/>
    <col min="4" max="4" width="29.42578125" style="1" customWidth="1"/>
    <col min="5" max="5" width="31.5703125" style="1" customWidth="1"/>
    <col min="6" max="6" width="6.5703125" style="1" customWidth="1"/>
    <col min="7" max="7" width="7" style="447" customWidth="1"/>
    <col min="8" max="8" width="7" style="1" customWidth="1"/>
    <col min="9" max="9" width="6.42578125" style="1" customWidth="1"/>
    <col min="10" max="10" width="53.140625" style="1" customWidth="1"/>
    <col min="11" max="11" width="18.5703125" style="1" customWidth="1"/>
    <col min="12" max="12" width="34.140625" style="1" customWidth="1"/>
    <col min="13" max="13" width="9.85546875" style="1" customWidth="1"/>
    <col min="14" max="14" width="15.7109375" style="1" customWidth="1"/>
    <col min="15" max="15" width="8.5703125" style="1" customWidth="1"/>
    <col min="16" max="16" width="11.5703125" style="1" customWidth="1"/>
    <col min="17" max="17" width="31.140625" style="1" customWidth="1"/>
    <col min="18" max="18" width="21.140625" style="1" customWidth="1"/>
    <col min="19" max="19" width="29.85546875" style="1" customWidth="1"/>
    <col min="20" max="16384" width="26.42578125" style="1"/>
  </cols>
  <sheetData>
    <row r="2" spans="1:20" ht="14.25" thickBot="1">
      <c r="A2" s="2"/>
      <c r="B2" s="2"/>
      <c r="C2" s="2"/>
      <c r="D2" s="2"/>
      <c r="E2" s="2"/>
      <c r="F2" s="2"/>
      <c r="G2" s="442"/>
      <c r="H2" s="2"/>
      <c r="I2" s="2"/>
      <c r="J2" s="60"/>
      <c r="K2" s="60"/>
      <c r="L2" s="60"/>
      <c r="M2" s="60"/>
      <c r="N2" s="60"/>
      <c r="O2" s="61"/>
      <c r="P2" s="60"/>
      <c r="Q2" s="60"/>
      <c r="R2" s="60"/>
      <c r="S2" s="62"/>
      <c r="T2" s="63"/>
    </row>
    <row r="3" spans="1:20" ht="14.25" thickBot="1">
      <c r="A3" s="859"/>
      <c r="B3" s="860"/>
      <c r="C3" s="860"/>
      <c r="D3" s="860"/>
      <c r="E3" s="861"/>
      <c r="F3" s="868" t="s">
        <v>18</v>
      </c>
      <c r="G3" s="869"/>
      <c r="H3" s="869"/>
      <c r="I3" s="869"/>
      <c r="J3" s="869"/>
      <c r="K3" s="869"/>
      <c r="L3" s="869"/>
      <c r="M3" s="870"/>
      <c r="N3" s="843" t="s">
        <v>19</v>
      </c>
      <c r="O3" s="844"/>
      <c r="P3" s="844"/>
      <c r="Q3" s="844"/>
      <c r="R3" s="844"/>
      <c r="S3" s="844"/>
      <c r="T3" s="845"/>
    </row>
    <row r="4" spans="1:20" ht="14.25" thickBot="1">
      <c r="A4" s="862"/>
      <c r="B4" s="863"/>
      <c r="C4" s="863"/>
      <c r="D4" s="863"/>
      <c r="E4" s="864"/>
      <c r="F4" s="846" t="s">
        <v>17</v>
      </c>
      <c r="G4" s="847"/>
      <c r="H4" s="847"/>
      <c r="I4" s="847"/>
      <c r="J4" s="847"/>
      <c r="K4" s="847"/>
      <c r="L4" s="847"/>
      <c r="M4" s="848"/>
      <c r="N4" s="852" t="s">
        <v>24</v>
      </c>
      <c r="O4" s="853"/>
      <c r="P4" s="853"/>
      <c r="Q4" s="853"/>
      <c r="R4" s="853"/>
      <c r="S4" s="853"/>
      <c r="T4" s="854"/>
    </row>
    <row r="5" spans="1:20" ht="14.25" thickBot="1">
      <c r="A5" s="865"/>
      <c r="B5" s="866"/>
      <c r="C5" s="866"/>
      <c r="D5" s="866"/>
      <c r="E5" s="867"/>
      <c r="F5" s="849"/>
      <c r="G5" s="850"/>
      <c r="H5" s="850"/>
      <c r="I5" s="850"/>
      <c r="J5" s="850"/>
      <c r="K5" s="850"/>
      <c r="L5" s="850"/>
      <c r="M5" s="851"/>
      <c r="N5" s="855" t="s">
        <v>8</v>
      </c>
      <c r="O5" s="856"/>
      <c r="P5" s="856"/>
      <c r="Q5" s="856"/>
      <c r="R5" s="856"/>
      <c r="S5" s="856"/>
      <c r="T5" s="857"/>
    </row>
    <row r="6" spans="1:20">
      <c r="A6" s="2"/>
      <c r="B6" s="2"/>
      <c r="C6" s="2"/>
      <c r="D6" s="2"/>
      <c r="E6" s="2"/>
      <c r="F6" s="2"/>
      <c r="G6" s="442"/>
      <c r="H6" s="2"/>
      <c r="I6" s="2"/>
      <c r="J6" s="3"/>
      <c r="K6" s="3"/>
      <c r="L6" s="4"/>
      <c r="M6" s="4"/>
      <c r="N6" s="4"/>
      <c r="O6" s="58"/>
      <c r="P6" s="4"/>
      <c r="Q6" s="4"/>
      <c r="R6" s="4"/>
      <c r="S6" s="59"/>
      <c r="T6" s="59"/>
    </row>
    <row r="7" spans="1:20">
      <c r="A7" s="809" t="s">
        <v>10</v>
      </c>
      <c r="B7" s="809"/>
      <c r="C7" s="809"/>
      <c r="D7" s="809"/>
      <c r="E7" s="809"/>
      <c r="F7" s="858" t="s">
        <v>114</v>
      </c>
      <c r="G7" s="811"/>
      <c r="H7" s="811"/>
      <c r="I7" s="811"/>
      <c r="J7" s="811"/>
      <c r="K7" s="811"/>
      <c r="L7" s="811"/>
      <c r="M7" s="812"/>
      <c r="N7" s="4"/>
      <c r="O7" s="58"/>
      <c r="P7" s="4"/>
      <c r="Q7" s="4"/>
      <c r="R7" s="4"/>
      <c r="S7" s="59"/>
      <c r="T7" s="59"/>
    </row>
    <row r="8" spans="1:20">
      <c r="A8" s="809" t="s">
        <v>26</v>
      </c>
      <c r="B8" s="809"/>
      <c r="C8" s="809"/>
      <c r="D8" s="809"/>
      <c r="E8" s="809"/>
      <c r="F8" s="858">
        <v>2021</v>
      </c>
      <c r="G8" s="811"/>
      <c r="H8" s="811"/>
      <c r="I8" s="811"/>
      <c r="J8" s="811"/>
      <c r="K8" s="811"/>
      <c r="L8" s="811"/>
      <c r="M8" s="812"/>
      <c r="N8" s="4"/>
      <c r="O8" s="58"/>
      <c r="P8" s="4"/>
      <c r="Q8" s="4"/>
      <c r="R8" s="4"/>
      <c r="S8" s="59"/>
      <c r="T8" s="59"/>
    </row>
    <row r="9" spans="1:20">
      <c r="A9" s="809" t="s">
        <v>6</v>
      </c>
      <c r="B9" s="809"/>
      <c r="C9" s="809"/>
      <c r="D9" s="809"/>
      <c r="E9" s="809"/>
      <c r="F9" s="810">
        <v>44197</v>
      </c>
      <c r="G9" s="811"/>
      <c r="H9" s="811"/>
      <c r="I9" s="811"/>
      <c r="J9" s="811"/>
      <c r="K9" s="811"/>
      <c r="L9" s="811"/>
      <c r="M9" s="812"/>
      <c r="N9" s="4"/>
      <c r="O9" s="58"/>
      <c r="P9" s="4"/>
      <c r="Q9" s="4"/>
      <c r="R9" s="4"/>
      <c r="S9" s="59"/>
      <c r="T9" s="59"/>
    </row>
    <row r="10" spans="1:20">
      <c r="A10" s="809" t="s">
        <v>7</v>
      </c>
      <c r="B10" s="809"/>
      <c r="C10" s="809"/>
      <c r="D10" s="809"/>
      <c r="E10" s="809"/>
      <c r="F10" s="810">
        <v>44206</v>
      </c>
      <c r="G10" s="811"/>
      <c r="H10" s="811"/>
      <c r="I10" s="811"/>
      <c r="J10" s="811"/>
      <c r="K10" s="811"/>
      <c r="L10" s="811"/>
      <c r="M10" s="812"/>
      <c r="N10" s="4"/>
      <c r="O10" s="58"/>
      <c r="P10" s="4"/>
      <c r="Q10" s="4"/>
      <c r="R10" s="4"/>
      <c r="S10" s="59"/>
      <c r="T10" s="59"/>
    </row>
    <row r="11" spans="1:20" ht="14.25" thickBot="1">
      <c r="A11" s="5"/>
      <c r="B11" s="5"/>
      <c r="C11" s="5"/>
      <c r="D11" s="5"/>
      <c r="E11" s="5"/>
      <c r="F11" s="5"/>
      <c r="G11" s="443"/>
      <c r="H11" s="5"/>
      <c r="I11" s="5"/>
      <c r="J11" s="6"/>
      <c r="K11" s="6"/>
      <c r="L11" s="6"/>
      <c r="M11" s="6"/>
      <c r="N11" s="4"/>
      <c r="O11" s="58"/>
      <c r="P11" s="4"/>
      <c r="Q11" s="4"/>
      <c r="R11" s="4"/>
      <c r="S11" s="59"/>
      <c r="T11" s="59"/>
    </row>
    <row r="12" spans="1:20" ht="14.25" thickBot="1">
      <c r="A12" s="813" t="s">
        <v>9</v>
      </c>
      <c r="B12" s="814"/>
      <c r="C12" s="814"/>
      <c r="D12" s="814"/>
      <c r="E12" s="814"/>
      <c r="F12" s="814"/>
      <c r="G12" s="814"/>
      <c r="H12" s="814"/>
      <c r="I12" s="814"/>
      <c r="J12" s="814"/>
      <c r="K12" s="814"/>
      <c r="L12" s="814"/>
      <c r="M12" s="814"/>
      <c r="N12" s="814"/>
      <c r="O12" s="814"/>
      <c r="P12" s="814"/>
      <c r="Q12" s="814"/>
      <c r="R12" s="814"/>
      <c r="S12" s="814"/>
      <c r="T12" s="815"/>
    </row>
    <row r="13" spans="1:20" ht="14.25" thickBot="1">
      <c r="A13" s="7"/>
      <c r="B13" s="8"/>
      <c r="C13" s="8"/>
      <c r="D13" s="8"/>
      <c r="E13" s="8"/>
      <c r="F13" s="8"/>
      <c r="G13" s="444"/>
      <c r="H13" s="8"/>
      <c r="I13" s="8"/>
      <c r="J13" s="8"/>
      <c r="K13" s="8"/>
      <c r="L13" s="8"/>
      <c r="M13" s="8"/>
      <c r="N13" s="8"/>
      <c r="O13" s="64"/>
      <c r="P13" s="8"/>
      <c r="Q13" s="8"/>
      <c r="R13" s="8"/>
      <c r="S13" s="65"/>
      <c r="T13" s="66"/>
    </row>
    <row r="14" spans="1:20" ht="14.25" thickBot="1">
      <c r="A14" s="816" t="s">
        <v>16</v>
      </c>
      <c r="B14" s="817"/>
      <c r="C14" s="817"/>
      <c r="D14" s="817"/>
      <c r="E14" s="817"/>
      <c r="F14" s="817"/>
      <c r="G14" s="817"/>
      <c r="H14" s="817"/>
      <c r="I14" s="817"/>
      <c r="J14" s="817"/>
      <c r="K14" s="817"/>
      <c r="L14" s="818"/>
      <c r="M14" s="819" t="s">
        <v>1</v>
      </c>
      <c r="N14" s="819"/>
      <c r="O14" s="819"/>
      <c r="P14" s="819"/>
      <c r="Q14" s="819"/>
      <c r="R14" s="819"/>
      <c r="S14" s="819"/>
      <c r="T14" s="820"/>
    </row>
    <row r="15" spans="1:20" ht="14.25" thickBot="1">
      <c r="A15" s="836" t="s">
        <v>28</v>
      </c>
      <c r="B15" s="803" t="s">
        <v>555</v>
      </c>
      <c r="C15" s="803" t="s">
        <v>556</v>
      </c>
      <c r="D15" s="836" t="s">
        <v>27</v>
      </c>
      <c r="E15" s="838" t="s">
        <v>20</v>
      </c>
      <c r="F15" s="840" t="s">
        <v>11</v>
      </c>
      <c r="G15" s="841"/>
      <c r="H15" s="841"/>
      <c r="I15" s="842"/>
      <c r="J15" s="832" t="s">
        <v>21</v>
      </c>
      <c r="K15" s="832" t="s">
        <v>22</v>
      </c>
      <c r="L15" s="832" t="s">
        <v>2</v>
      </c>
      <c r="M15" s="889" t="s">
        <v>23</v>
      </c>
      <c r="N15" s="823" t="s">
        <v>3</v>
      </c>
      <c r="O15" s="824"/>
      <c r="P15" s="825"/>
      <c r="Q15" s="828" t="s">
        <v>390</v>
      </c>
      <c r="R15" s="828" t="s">
        <v>5</v>
      </c>
      <c r="S15" s="10" t="s">
        <v>30</v>
      </c>
      <c r="T15" s="890" t="s">
        <v>0</v>
      </c>
    </row>
    <row r="16" spans="1:20" ht="40.5" customHeight="1" thickBot="1">
      <c r="A16" s="837"/>
      <c r="B16" s="804"/>
      <c r="C16" s="804"/>
      <c r="D16" s="837"/>
      <c r="E16" s="839"/>
      <c r="F16" s="12" t="s">
        <v>12</v>
      </c>
      <c r="G16" s="445" t="s">
        <v>13</v>
      </c>
      <c r="H16" s="12" t="s">
        <v>14</v>
      </c>
      <c r="I16" s="12" t="s">
        <v>15</v>
      </c>
      <c r="J16" s="833"/>
      <c r="K16" s="833"/>
      <c r="L16" s="833"/>
      <c r="M16" s="835"/>
      <c r="N16" s="67" t="s">
        <v>31</v>
      </c>
      <c r="O16" s="68" t="s">
        <v>29</v>
      </c>
      <c r="P16" s="15" t="s">
        <v>32</v>
      </c>
      <c r="Q16" s="827"/>
      <c r="R16" s="829"/>
      <c r="S16" s="69"/>
      <c r="T16" s="831"/>
    </row>
    <row r="17" spans="1:20" s="108" customFormat="1" ht="15.75" customHeight="1" thickBot="1">
      <c r="A17" s="102"/>
      <c r="B17" s="102"/>
      <c r="C17" s="102"/>
      <c r="D17" s="102"/>
      <c r="E17" s="102"/>
      <c r="F17" s="102"/>
      <c r="G17" s="446"/>
      <c r="H17" s="102"/>
      <c r="I17" s="102"/>
      <c r="J17" s="103"/>
      <c r="K17" s="103"/>
      <c r="L17" s="103"/>
      <c r="M17" s="103"/>
      <c r="N17" s="105"/>
      <c r="O17" s="106"/>
      <c r="P17" s="104"/>
      <c r="Q17" s="103"/>
      <c r="R17" s="103"/>
      <c r="S17" s="107"/>
      <c r="T17" s="103"/>
    </row>
    <row r="18" spans="1:20" ht="54">
      <c r="A18" s="882">
        <v>1</v>
      </c>
      <c r="B18" s="884" t="s">
        <v>567</v>
      </c>
      <c r="C18" s="884" t="s">
        <v>686</v>
      </c>
      <c r="D18" s="808" t="s">
        <v>153</v>
      </c>
      <c r="E18" s="111" t="s">
        <v>154</v>
      </c>
      <c r="F18" s="768">
        <v>1</v>
      </c>
      <c r="G18" s="390">
        <v>1</v>
      </c>
      <c r="H18" s="640">
        <v>1</v>
      </c>
      <c r="I18" s="23"/>
      <c r="J18" s="373" t="s">
        <v>155</v>
      </c>
      <c r="K18" s="114">
        <v>0</v>
      </c>
      <c r="L18" s="23"/>
      <c r="M18" s="390">
        <v>1</v>
      </c>
      <c r="N18" s="389">
        <f t="shared" ref="N18:N25" si="0">IF(M18&lt;1,M18-AVERAGE(F18:I18),M18-(SUM(F18:I18)))</f>
        <v>-2</v>
      </c>
      <c r="O18" s="94">
        <v>1</v>
      </c>
      <c r="P18" s="388" t="str">
        <f t="shared" ref="P18:P25" si="1">IF(O18&lt;=V$18,"T",IF(O18&lt;$Y$18,"R",IF(O18&gt;=$Y$18,"P")))</f>
        <v>P</v>
      </c>
      <c r="Q18" s="23"/>
      <c r="R18" s="23"/>
      <c r="S18" s="373" t="s">
        <v>156</v>
      </c>
      <c r="T18" s="75" t="s">
        <v>157</v>
      </c>
    </row>
    <row r="19" spans="1:20" ht="99.75" customHeight="1">
      <c r="A19" s="883"/>
      <c r="B19" s="871"/>
      <c r="C19" s="871"/>
      <c r="D19" s="805"/>
      <c r="E19" s="337" t="s">
        <v>786</v>
      </c>
      <c r="F19" s="733"/>
      <c r="G19" s="766">
        <v>0.73</v>
      </c>
      <c r="H19" s="765">
        <v>0.9</v>
      </c>
      <c r="I19" s="35"/>
      <c r="J19" s="377" t="s">
        <v>787</v>
      </c>
      <c r="K19" s="115">
        <v>0</v>
      </c>
      <c r="L19" s="732"/>
      <c r="M19" s="386">
        <v>0.73</v>
      </c>
      <c r="N19" s="383">
        <f t="shared" si="0"/>
        <v>-8.4999999999999964E-2</v>
      </c>
      <c r="O19" s="396">
        <v>0.73</v>
      </c>
      <c r="P19" s="381" t="str">
        <f t="shared" si="1"/>
        <v>P</v>
      </c>
      <c r="Q19" s="35"/>
      <c r="R19" s="35"/>
      <c r="S19" s="372" t="s">
        <v>160</v>
      </c>
      <c r="T19" s="398" t="s">
        <v>161</v>
      </c>
    </row>
    <row r="20" spans="1:20" ht="67.5">
      <c r="A20" s="883"/>
      <c r="B20" s="871"/>
      <c r="C20" s="871"/>
      <c r="D20" s="805"/>
      <c r="E20" s="72" t="s">
        <v>158</v>
      </c>
      <c r="F20" s="731">
        <v>1</v>
      </c>
      <c r="G20" s="738">
        <v>1</v>
      </c>
      <c r="H20" s="739">
        <v>1</v>
      </c>
      <c r="I20" s="35"/>
      <c r="J20" s="372" t="s">
        <v>159</v>
      </c>
      <c r="K20" s="115">
        <v>0</v>
      </c>
      <c r="L20" s="732"/>
      <c r="M20" s="386">
        <v>1</v>
      </c>
      <c r="N20" s="383">
        <v>0</v>
      </c>
      <c r="O20" s="396">
        <v>1</v>
      </c>
      <c r="P20" s="381" t="str">
        <f t="shared" si="1"/>
        <v>P</v>
      </c>
      <c r="Q20" s="35"/>
      <c r="R20" s="35"/>
      <c r="S20" s="372" t="s">
        <v>164</v>
      </c>
      <c r="T20" s="398" t="s">
        <v>161</v>
      </c>
    </row>
    <row r="21" spans="1:20" ht="67.5">
      <c r="A21" s="883"/>
      <c r="B21" s="871"/>
      <c r="C21" s="871"/>
      <c r="D21" s="805"/>
      <c r="E21" s="72" t="s">
        <v>162</v>
      </c>
      <c r="F21" s="731">
        <v>0.8</v>
      </c>
      <c r="G21" s="738">
        <v>1</v>
      </c>
      <c r="H21" s="35"/>
      <c r="I21" s="35"/>
      <c r="J21" s="372" t="s">
        <v>163</v>
      </c>
      <c r="K21" s="115">
        <v>0</v>
      </c>
      <c r="L21" s="732"/>
      <c r="M21" s="386">
        <v>1</v>
      </c>
      <c r="N21" s="383">
        <v>0</v>
      </c>
      <c r="O21" s="396">
        <v>1</v>
      </c>
      <c r="P21" s="381" t="str">
        <f t="shared" si="1"/>
        <v>P</v>
      </c>
      <c r="Q21" s="35"/>
      <c r="R21" s="35"/>
      <c r="S21" s="372" t="s">
        <v>167</v>
      </c>
      <c r="T21" s="398" t="s">
        <v>161</v>
      </c>
    </row>
    <row r="22" spans="1:20" ht="67.5">
      <c r="A22" s="883"/>
      <c r="B22" s="871"/>
      <c r="C22" s="871"/>
      <c r="D22" s="805"/>
      <c r="E22" s="72" t="s">
        <v>165</v>
      </c>
      <c r="F22" s="731">
        <v>1</v>
      </c>
      <c r="G22" s="738">
        <v>1</v>
      </c>
      <c r="H22" s="35"/>
      <c r="I22" s="35"/>
      <c r="J22" s="372" t="s">
        <v>166</v>
      </c>
      <c r="K22" s="115">
        <v>0</v>
      </c>
      <c r="L22" s="732"/>
      <c r="M22" s="386">
        <v>1</v>
      </c>
      <c r="N22" s="383">
        <v>0</v>
      </c>
      <c r="O22" s="396">
        <v>1</v>
      </c>
      <c r="P22" s="381" t="str">
        <f t="shared" si="1"/>
        <v>P</v>
      </c>
      <c r="Q22" s="35"/>
      <c r="R22" s="35"/>
      <c r="S22" s="372" t="s">
        <v>167</v>
      </c>
      <c r="T22" s="398" t="s">
        <v>161</v>
      </c>
    </row>
    <row r="23" spans="1:20" ht="67.5">
      <c r="A23" s="883"/>
      <c r="B23" s="871"/>
      <c r="C23" s="871"/>
      <c r="D23" s="805"/>
      <c r="E23" s="72" t="s">
        <v>168</v>
      </c>
      <c r="F23" s="731">
        <v>1</v>
      </c>
      <c r="G23" s="738"/>
      <c r="H23" s="35"/>
      <c r="I23" s="35"/>
      <c r="J23" s="372" t="s">
        <v>169</v>
      </c>
      <c r="K23" s="115">
        <v>0</v>
      </c>
      <c r="L23" s="732"/>
      <c r="M23" s="386">
        <v>1</v>
      </c>
      <c r="N23" s="383">
        <f t="shared" si="0"/>
        <v>0</v>
      </c>
      <c r="O23" s="396">
        <f t="shared" ref="O23" si="2">IF(M23&lt;1,(AVERAGE(F23:I23)/M23),SUM(F23:I23)/M23)</f>
        <v>1</v>
      </c>
      <c r="P23" s="381" t="str">
        <f t="shared" si="1"/>
        <v>P</v>
      </c>
      <c r="Q23" s="35"/>
      <c r="R23" s="35"/>
      <c r="S23" s="372" t="s">
        <v>167</v>
      </c>
      <c r="T23" s="398" t="s">
        <v>161</v>
      </c>
    </row>
    <row r="24" spans="1:20" ht="108">
      <c r="A24" s="806">
        <v>2</v>
      </c>
      <c r="B24" s="805" t="s">
        <v>565</v>
      </c>
      <c r="C24" s="805" t="s">
        <v>687</v>
      </c>
      <c r="D24" s="805" t="s">
        <v>115</v>
      </c>
      <c r="E24" s="72" t="s">
        <v>170</v>
      </c>
      <c r="F24" s="731">
        <v>1</v>
      </c>
      <c r="G24" s="738">
        <v>0.99</v>
      </c>
      <c r="H24" s="35"/>
      <c r="I24" s="109"/>
      <c r="J24" s="372" t="s">
        <v>171</v>
      </c>
      <c r="K24" s="115">
        <v>0</v>
      </c>
      <c r="L24" s="732"/>
      <c r="M24" s="386">
        <v>1</v>
      </c>
      <c r="N24" s="383">
        <f t="shared" si="0"/>
        <v>-0.99</v>
      </c>
      <c r="O24" s="396">
        <v>0.99</v>
      </c>
      <c r="P24" s="381" t="str">
        <f t="shared" si="1"/>
        <v>P</v>
      </c>
      <c r="Q24" s="110"/>
      <c r="R24" s="110"/>
      <c r="S24" s="372" t="s">
        <v>118</v>
      </c>
      <c r="T24" s="398" t="s">
        <v>119</v>
      </c>
    </row>
    <row r="25" spans="1:20" ht="148.5">
      <c r="A25" s="806"/>
      <c r="B25" s="805"/>
      <c r="C25" s="805"/>
      <c r="D25" s="805"/>
      <c r="E25" s="372" t="s">
        <v>116</v>
      </c>
      <c r="F25" s="731">
        <v>0.8</v>
      </c>
      <c r="G25" s="738">
        <v>1</v>
      </c>
      <c r="H25" s="109"/>
      <c r="I25" s="85"/>
      <c r="J25" s="372" t="s">
        <v>117</v>
      </c>
      <c r="K25" s="115">
        <v>0</v>
      </c>
      <c r="L25" s="764">
        <v>89593927.370000005</v>
      </c>
      <c r="M25" s="386">
        <v>1</v>
      </c>
      <c r="N25" s="383">
        <f t="shared" si="0"/>
        <v>-0.8</v>
      </c>
      <c r="O25" s="396">
        <v>1</v>
      </c>
      <c r="P25" s="381" t="str">
        <f t="shared" si="1"/>
        <v>P</v>
      </c>
      <c r="Q25" s="35"/>
      <c r="R25" s="35"/>
      <c r="S25" s="372" t="s">
        <v>122</v>
      </c>
      <c r="T25" s="398" t="s">
        <v>123</v>
      </c>
    </row>
    <row r="26" spans="1:20" ht="121.5">
      <c r="A26" s="806">
        <v>3</v>
      </c>
      <c r="B26" s="805" t="s">
        <v>566</v>
      </c>
      <c r="C26" s="805" t="s">
        <v>688</v>
      </c>
      <c r="D26" s="805"/>
      <c r="E26" s="372" t="s">
        <v>120</v>
      </c>
      <c r="F26" s="731">
        <v>1</v>
      </c>
      <c r="G26" s="738"/>
      <c r="H26" s="85"/>
      <c r="I26" s="35"/>
      <c r="J26" s="372" t="s">
        <v>121</v>
      </c>
      <c r="K26" s="115">
        <v>0</v>
      </c>
      <c r="L26" s="732"/>
      <c r="M26" s="386">
        <v>1</v>
      </c>
      <c r="N26" s="383">
        <f t="shared" ref="N26:N28" si="3">IF(M26&lt;1,M26-AVERAGE(F26:I26),M26-(SUM(F26:I26)))</f>
        <v>0</v>
      </c>
      <c r="O26" s="396">
        <f t="shared" ref="O26:O28" si="4">IF(M26&lt;1,(AVERAGE(F26:I26)/M26),SUM(F26:I26)/M26)</f>
        <v>1</v>
      </c>
      <c r="P26" s="381" t="str">
        <f t="shared" ref="P26:P28" si="5">IF(O26&lt;=V$18,"T",IF(O26&lt;$Y$18,"R",IF(O26&gt;=$Y$18,"P")))</f>
        <v>P</v>
      </c>
      <c r="Q26" s="35"/>
      <c r="R26" s="35"/>
      <c r="S26" s="372" t="s">
        <v>138</v>
      </c>
      <c r="T26" s="398" t="s">
        <v>139</v>
      </c>
    </row>
    <row r="27" spans="1:20" ht="81">
      <c r="A27" s="806"/>
      <c r="B27" s="805"/>
      <c r="C27" s="805"/>
      <c r="D27" s="805"/>
      <c r="E27" s="372" t="s">
        <v>136</v>
      </c>
      <c r="F27" s="731">
        <v>1</v>
      </c>
      <c r="G27" s="738"/>
      <c r="H27" s="35"/>
      <c r="I27" s="35"/>
      <c r="J27" s="372" t="s">
        <v>137</v>
      </c>
      <c r="K27" s="115">
        <v>0</v>
      </c>
      <c r="L27" s="732"/>
      <c r="M27" s="386">
        <v>1</v>
      </c>
      <c r="N27" s="383">
        <f t="shared" si="3"/>
        <v>0</v>
      </c>
      <c r="O27" s="396">
        <f t="shared" si="4"/>
        <v>1</v>
      </c>
      <c r="P27" s="381" t="str">
        <f t="shared" si="5"/>
        <v>P</v>
      </c>
      <c r="Q27" s="35"/>
      <c r="R27" s="35"/>
      <c r="S27" s="372" t="s">
        <v>142</v>
      </c>
      <c r="T27" s="398" t="s">
        <v>143</v>
      </c>
    </row>
    <row r="28" spans="1:20" ht="108">
      <c r="A28" s="806"/>
      <c r="B28" s="805"/>
      <c r="C28" s="805"/>
      <c r="D28" s="805"/>
      <c r="E28" s="372" t="s">
        <v>140</v>
      </c>
      <c r="F28" s="729">
        <v>3</v>
      </c>
      <c r="G28" s="736">
        <v>3</v>
      </c>
      <c r="H28" s="35"/>
      <c r="I28" s="35"/>
      <c r="J28" s="372" t="s">
        <v>141</v>
      </c>
      <c r="K28" s="115">
        <v>0</v>
      </c>
      <c r="L28" s="732"/>
      <c r="M28" s="386">
        <v>1</v>
      </c>
      <c r="N28" s="383">
        <f t="shared" si="3"/>
        <v>-5</v>
      </c>
      <c r="O28" s="396">
        <f t="shared" si="4"/>
        <v>6</v>
      </c>
      <c r="P28" s="381" t="str">
        <f t="shared" si="5"/>
        <v>P</v>
      </c>
      <c r="Q28" s="35"/>
      <c r="R28" s="35"/>
      <c r="S28" s="372" t="s">
        <v>146</v>
      </c>
      <c r="T28" s="398" t="s">
        <v>147</v>
      </c>
    </row>
    <row r="29" spans="1:20" ht="121.5">
      <c r="A29" s="806"/>
      <c r="B29" s="885" t="s">
        <v>566</v>
      </c>
      <c r="C29" s="885" t="s">
        <v>689</v>
      </c>
      <c r="D29" s="805"/>
      <c r="E29" s="72" t="s">
        <v>144</v>
      </c>
      <c r="F29" s="731">
        <v>1</v>
      </c>
      <c r="G29" s="738">
        <v>1</v>
      </c>
      <c r="H29" s="739">
        <v>1</v>
      </c>
      <c r="I29" s="35"/>
      <c r="J29" s="372" t="s">
        <v>145</v>
      </c>
      <c r="K29" s="115">
        <v>0</v>
      </c>
      <c r="L29" s="732"/>
      <c r="M29" s="386">
        <v>1</v>
      </c>
      <c r="N29" s="383">
        <f t="shared" ref="N29:N32" si="6">IF(M29&lt;1,M29-AVERAGE(F29:I29),M29-(SUM(F29:I29)))</f>
        <v>-2</v>
      </c>
      <c r="O29" s="396">
        <v>1</v>
      </c>
      <c r="P29" s="381" t="str">
        <f>IF(O29&lt;=V$18,"T",IF(O29&lt;$Y$18,"R",IF(O29&gt;=$Y$18,"P")))</f>
        <v>P</v>
      </c>
      <c r="Q29" s="35"/>
      <c r="R29" s="35"/>
      <c r="S29" s="372" t="s">
        <v>126</v>
      </c>
      <c r="T29" s="398" t="s">
        <v>127</v>
      </c>
    </row>
    <row r="30" spans="1:20" ht="94.5">
      <c r="A30" s="806"/>
      <c r="B30" s="885"/>
      <c r="C30" s="885"/>
      <c r="D30" s="805"/>
      <c r="E30" s="72" t="s">
        <v>124</v>
      </c>
      <c r="F30" s="731">
        <v>1</v>
      </c>
      <c r="G30" s="738"/>
      <c r="H30" s="35"/>
      <c r="I30" s="35"/>
      <c r="J30" s="372" t="s">
        <v>125</v>
      </c>
      <c r="K30" s="115"/>
      <c r="L30" s="735"/>
      <c r="M30" s="386">
        <v>1</v>
      </c>
      <c r="N30" s="383">
        <f t="shared" si="6"/>
        <v>0</v>
      </c>
      <c r="O30" s="396">
        <f t="shared" ref="O30:O31" si="7">IF(M30&lt;1,(AVERAGE(F30:I30)/M30),SUM(F30:I30)/M30)</f>
        <v>1</v>
      </c>
      <c r="P30" s="381" t="str">
        <f>IF(O30&lt;=V$18,"T",IF(O30&lt;$Y$18,"R",IF(O30&gt;=$Y$18,"P")))</f>
        <v>P</v>
      </c>
      <c r="Q30" s="73"/>
      <c r="R30" s="35"/>
      <c r="S30" s="372" t="s">
        <v>130</v>
      </c>
      <c r="T30" s="398" t="s">
        <v>131</v>
      </c>
    </row>
    <row r="31" spans="1:20" ht="108">
      <c r="A31" s="806"/>
      <c r="B31" s="885"/>
      <c r="C31" s="885"/>
      <c r="D31" s="805"/>
      <c r="E31" s="372" t="s">
        <v>128</v>
      </c>
      <c r="F31" s="731">
        <v>1</v>
      </c>
      <c r="G31" s="738"/>
      <c r="H31" s="35"/>
      <c r="I31" s="35"/>
      <c r="J31" s="372" t="s">
        <v>129</v>
      </c>
      <c r="K31" s="677">
        <v>780000</v>
      </c>
      <c r="L31" s="678">
        <v>2800</v>
      </c>
      <c r="M31" s="386">
        <v>1</v>
      </c>
      <c r="N31" s="383">
        <f t="shared" si="6"/>
        <v>0</v>
      </c>
      <c r="O31" s="396">
        <f t="shared" si="7"/>
        <v>1</v>
      </c>
      <c r="P31" s="381" t="str">
        <f>IF(O31&lt;=V$18,"T",IF(O31&lt;$Y$18,"R",IF(O31&gt;=$Y$18,"P")))</f>
        <v>P</v>
      </c>
      <c r="Q31" s="449">
        <f>L31/K31</f>
        <v>3.5897435897435897E-3</v>
      </c>
      <c r="R31" s="35"/>
      <c r="S31" s="372" t="s">
        <v>134</v>
      </c>
      <c r="T31" s="398" t="s">
        <v>135</v>
      </c>
    </row>
    <row r="32" spans="1:20" ht="114" customHeight="1">
      <c r="A32" s="887">
        <v>4</v>
      </c>
      <c r="B32" s="885"/>
      <c r="C32" s="885"/>
      <c r="D32" s="885" t="s">
        <v>148</v>
      </c>
      <c r="E32" s="372" t="s">
        <v>132</v>
      </c>
      <c r="F32" s="731">
        <v>1</v>
      </c>
      <c r="G32" s="738">
        <v>1</v>
      </c>
      <c r="H32" s="35"/>
      <c r="I32" s="43"/>
      <c r="J32" s="372" t="s">
        <v>133</v>
      </c>
      <c r="K32" s="115"/>
      <c r="L32" s="43"/>
      <c r="M32" s="386">
        <v>1</v>
      </c>
      <c r="N32" s="433">
        <f t="shared" si="6"/>
        <v>-1</v>
      </c>
      <c r="O32" s="434">
        <v>1</v>
      </c>
      <c r="P32" s="435" t="str">
        <f>IF(O32&lt;=V$18,"T",IF(O32&lt;$Y$18,"R",IF(O32&gt;=$Y$18,"P")))</f>
        <v>P</v>
      </c>
      <c r="Q32" s="43"/>
      <c r="R32" s="43"/>
      <c r="S32" s="372" t="s">
        <v>151</v>
      </c>
      <c r="T32" s="398" t="s">
        <v>152</v>
      </c>
    </row>
    <row r="33" spans="1:21" ht="56.25" customHeight="1">
      <c r="A33" s="887"/>
      <c r="B33" s="885"/>
      <c r="C33" s="885"/>
      <c r="D33" s="885"/>
      <c r="E33" s="72" t="s">
        <v>149</v>
      </c>
      <c r="F33" s="731">
        <v>0.5</v>
      </c>
      <c r="G33" s="731">
        <v>0.73</v>
      </c>
      <c r="H33" s="748">
        <v>0.95</v>
      </c>
      <c r="I33" s="342"/>
      <c r="J33" s="372" t="s">
        <v>150</v>
      </c>
      <c r="K33" s="342" t="s">
        <v>784</v>
      </c>
      <c r="L33" s="342"/>
      <c r="M33" s="27">
        <v>100</v>
      </c>
      <c r="N33" s="90">
        <f>G33-M33</f>
        <v>-99.27</v>
      </c>
      <c r="O33" s="436">
        <f>G33/M33</f>
        <v>7.3000000000000001E-3</v>
      </c>
      <c r="P33" s="435" t="str">
        <f>IF(O33&lt;=V$18,"T",IF(O33&lt;$Y$18,"R",IF(O33&gt;=$Y$18,"P")))</f>
        <v>P</v>
      </c>
      <c r="Q33" s="342"/>
      <c r="R33" s="83"/>
      <c r="S33" s="83"/>
      <c r="T33" s="437"/>
      <c r="U33" s="63"/>
    </row>
    <row r="34" spans="1:21" ht="72.75" customHeight="1" thickBot="1">
      <c r="A34" s="888"/>
      <c r="B34" s="886"/>
      <c r="C34" s="886"/>
      <c r="D34" s="886"/>
      <c r="E34" s="438" t="s">
        <v>783</v>
      </c>
      <c r="F34" s="487"/>
      <c r="G34" s="767">
        <v>0.86750000000000005</v>
      </c>
      <c r="H34" s="767">
        <v>0.95499999999999996</v>
      </c>
      <c r="I34" s="46"/>
      <c r="J34" s="438" t="s">
        <v>785</v>
      </c>
      <c r="K34" s="403"/>
      <c r="L34" s="403"/>
      <c r="M34" s="439">
        <v>86.75</v>
      </c>
      <c r="N34" s="403">
        <v>0</v>
      </c>
      <c r="O34" s="448">
        <v>1</v>
      </c>
      <c r="P34" s="440" t="str">
        <f t="shared" ref="P34" si="8">IF(O34&lt;=V$18,"T",IF(O34&lt;$Y$18,"R",IF(O34&gt;=$Y$18,"P")))</f>
        <v>P</v>
      </c>
      <c r="Q34" s="439"/>
      <c r="R34" s="52"/>
      <c r="S34" s="52"/>
      <c r="T34" s="441"/>
      <c r="U34" s="63"/>
    </row>
    <row r="35" spans="1:21">
      <c r="D35" s="334"/>
      <c r="E35" s="374"/>
      <c r="I35" s="334"/>
      <c r="K35" s="334"/>
      <c r="M35" s="334"/>
      <c r="O35" s="334"/>
      <c r="P35" s="334"/>
    </row>
    <row r="36" spans="1:21">
      <c r="E36" s="334"/>
    </row>
    <row r="37" spans="1:21">
      <c r="A37" s="54" t="s">
        <v>25</v>
      </c>
    </row>
    <row r="38" spans="1:21">
      <c r="A38" s="450"/>
      <c r="B38" s="450"/>
      <c r="C38" s="450"/>
      <c r="D38" s="450"/>
      <c r="E38" s="450"/>
      <c r="F38" s="450"/>
      <c r="G38" s="451"/>
      <c r="H38" s="450"/>
      <c r="I38" s="450"/>
      <c r="J38" s="450"/>
      <c r="K38" s="450"/>
      <c r="L38" s="450"/>
      <c r="M38" s="450"/>
      <c r="N38" s="450"/>
      <c r="O38" s="450"/>
      <c r="P38" s="450"/>
      <c r="Q38" s="450"/>
      <c r="R38" s="450"/>
      <c r="S38" s="450"/>
      <c r="T38" s="450"/>
    </row>
    <row r="39" spans="1:21">
      <c r="A39" s="450"/>
      <c r="B39" s="450"/>
      <c r="C39" s="450"/>
      <c r="D39" s="450"/>
      <c r="E39" s="450"/>
      <c r="F39" s="450"/>
      <c r="G39" s="451"/>
      <c r="H39" s="450"/>
      <c r="I39" s="450"/>
      <c r="J39" s="450"/>
      <c r="K39" s="450"/>
      <c r="L39" s="450"/>
      <c r="M39" s="450"/>
      <c r="N39" s="450"/>
      <c r="O39" s="450"/>
      <c r="P39" s="450"/>
      <c r="Q39" s="450"/>
      <c r="R39" s="450"/>
      <c r="S39" s="450"/>
      <c r="T39" s="450"/>
    </row>
    <row r="40" spans="1:21">
      <c r="A40" s="452"/>
      <c r="B40" s="452"/>
      <c r="C40" s="452"/>
      <c r="D40" s="452"/>
      <c r="E40" s="452"/>
      <c r="F40" s="452"/>
      <c r="G40" s="453"/>
      <c r="H40" s="452"/>
      <c r="I40" s="452"/>
      <c r="J40" s="452"/>
      <c r="K40" s="452"/>
      <c r="L40" s="452"/>
      <c r="M40" s="452"/>
      <c r="N40" s="452"/>
      <c r="O40" s="452"/>
      <c r="P40" s="452"/>
      <c r="Q40" s="452"/>
      <c r="R40" s="452"/>
      <c r="S40" s="452"/>
      <c r="T40" s="452"/>
    </row>
    <row r="41" spans="1:21">
      <c r="A41" s="452"/>
      <c r="B41" s="452"/>
      <c r="C41" s="452"/>
      <c r="D41" s="452"/>
      <c r="E41" s="452"/>
      <c r="F41" s="452"/>
      <c r="G41" s="453"/>
      <c r="H41" s="452"/>
      <c r="I41" s="452"/>
      <c r="J41" s="452"/>
      <c r="K41" s="452"/>
      <c r="L41" s="452"/>
      <c r="M41" s="452"/>
      <c r="N41" s="452"/>
      <c r="O41" s="452"/>
      <c r="P41" s="452"/>
      <c r="Q41" s="452"/>
      <c r="R41" s="452"/>
      <c r="S41" s="452"/>
      <c r="T41" s="452"/>
    </row>
    <row r="42" spans="1:21">
      <c r="A42" s="450"/>
      <c r="B42" s="450"/>
      <c r="C42" s="450"/>
      <c r="D42" s="450"/>
      <c r="E42" s="450"/>
      <c r="F42" s="450"/>
      <c r="G42" s="451"/>
      <c r="H42" s="450"/>
      <c r="I42" s="450"/>
      <c r="J42" s="450"/>
      <c r="K42" s="450"/>
      <c r="L42" s="450"/>
      <c r="M42" s="450"/>
      <c r="N42" s="450"/>
      <c r="O42" s="450"/>
      <c r="P42" s="450"/>
      <c r="Q42" s="450"/>
      <c r="R42" s="450"/>
      <c r="S42" s="450"/>
      <c r="T42" s="450"/>
    </row>
    <row r="43" spans="1:21">
      <c r="A43" s="452"/>
      <c r="B43" s="452"/>
      <c r="C43" s="452"/>
      <c r="D43" s="452"/>
      <c r="E43" s="452"/>
      <c r="F43" s="452"/>
      <c r="G43" s="453"/>
      <c r="H43" s="452"/>
      <c r="I43" s="452"/>
      <c r="J43" s="452"/>
      <c r="K43" s="452"/>
      <c r="L43" s="452"/>
      <c r="M43" s="452"/>
      <c r="N43" s="452"/>
      <c r="O43" s="452"/>
      <c r="P43" s="452"/>
      <c r="Q43" s="452"/>
      <c r="R43" s="452"/>
      <c r="S43" s="452"/>
      <c r="T43" s="452"/>
    </row>
    <row r="44" spans="1:21">
      <c r="A44" s="452"/>
      <c r="B44" s="452"/>
      <c r="C44" s="452"/>
      <c r="D44" s="452"/>
      <c r="E44" s="452"/>
      <c r="F44" s="452"/>
      <c r="G44" s="453"/>
      <c r="H44" s="452"/>
      <c r="I44" s="452"/>
      <c r="J44" s="452"/>
      <c r="K44" s="452"/>
      <c r="L44" s="452"/>
      <c r="M44" s="452"/>
      <c r="N44" s="452"/>
      <c r="O44" s="452"/>
      <c r="P44" s="452"/>
      <c r="Q44" s="452"/>
      <c r="R44" s="452"/>
      <c r="S44" s="452"/>
      <c r="T44" s="452"/>
    </row>
    <row r="45" spans="1:21">
      <c r="A45" s="450"/>
      <c r="B45" s="450"/>
      <c r="C45" s="450"/>
      <c r="D45" s="450"/>
      <c r="E45" s="450"/>
      <c r="F45" s="450"/>
      <c r="G45" s="451"/>
      <c r="H45" s="450"/>
      <c r="I45" s="450"/>
      <c r="J45" s="450"/>
      <c r="K45" s="450"/>
      <c r="L45" s="450"/>
      <c r="M45" s="450"/>
      <c r="N45" s="450"/>
      <c r="O45" s="450"/>
      <c r="P45" s="450"/>
      <c r="Q45" s="450"/>
      <c r="R45" s="450"/>
      <c r="S45" s="450"/>
      <c r="T45" s="450"/>
    </row>
  </sheetData>
  <mergeCells count="46">
    <mergeCell ref="T15:T16"/>
    <mergeCell ref="A7:E7"/>
    <mergeCell ref="F7:M7"/>
    <mergeCell ref="A8:E8"/>
    <mergeCell ref="F8:M8"/>
    <mergeCell ref="A9:E9"/>
    <mergeCell ref="F9:M9"/>
    <mergeCell ref="R15:R16"/>
    <mergeCell ref="N15:P15"/>
    <mergeCell ref="A10:E10"/>
    <mergeCell ref="F10:M10"/>
    <mergeCell ref="A12:T12"/>
    <mergeCell ref="A14:L14"/>
    <mergeCell ref="M14:T14"/>
    <mergeCell ref="A15:A16"/>
    <mergeCell ref="D15:D16"/>
    <mergeCell ref="A3:E5"/>
    <mergeCell ref="F3:M3"/>
    <mergeCell ref="N3:T3"/>
    <mergeCell ref="F4:M5"/>
    <mergeCell ref="N4:T4"/>
    <mergeCell ref="N5:T5"/>
    <mergeCell ref="D32:D34"/>
    <mergeCell ref="Q15:Q16"/>
    <mergeCell ref="B15:B16"/>
    <mergeCell ref="C15:C16"/>
    <mergeCell ref="L15:L16"/>
    <mergeCell ref="M15:M16"/>
    <mergeCell ref="E15:E16"/>
    <mergeCell ref="F15:I15"/>
    <mergeCell ref="K15:K16"/>
    <mergeCell ref="J15:J16"/>
    <mergeCell ref="D24:D31"/>
    <mergeCell ref="D18:D23"/>
    <mergeCell ref="A18:A23"/>
    <mergeCell ref="A26:A31"/>
    <mergeCell ref="C26:C28"/>
    <mergeCell ref="B26:B28"/>
    <mergeCell ref="B18:B23"/>
    <mergeCell ref="C18:C23"/>
    <mergeCell ref="A24:A25"/>
    <mergeCell ref="B24:B25"/>
    <mergeCell ref="C24:C25"/>
    <mergeCell ref="C29:C34"/>
    <mergeCell ref="B29:B34"/>
    <mergeCell ref="A32:A34"/>
  </mergeCells>
  <conditionalFormatting sqref="P18:P25 P29:P34">
    <cfRule type="containsText" dxfId="74" priority="5" stopIfTrue="1" operator="containsText" text="P">
      <formula>NOT(ISERROR(SEARCH("P",P18)))</formula>
    </cfRule>
    <cfRule type="containsText" dxfId="73" priority="6" stopIfTrue="1" operator="containsText" text="R">
      <formula>NOT(ISERROR(SEARCH("R",P18)))</formula>
    </cfRule>
    <cfRule type="containsText" dxfId="72" priority="7" operator="containsText" text="T">
      <formula>NOT(ISERROR(SEARCH("T",P18)))</formula>
    </cfRule>
  </conditionalFormatting>
  <conditionalFormatting sqref="P26:P28">
    <cfRule type="containsText" dxfId="71" priority="1" stopIfTrue="1" operator="containsText" text="P">
      <formula>NOT(ISERROR(SEARCH("P",P26)))</formula>
    </cfRule>
    <cfRule type="containsText" dxfId="70" priority="2" stopIfTrue="1" operator="containsText" text="R">
      <formula>NOT(ISERROR(SEARCH("R",P26)))</formula>
    </cfRule>
    <cfRule type="containsText" dxfId="69" priority="3" operator="containsText" text="T">
      <formula>NOT(ISERROR(SEARCH("T",P26)))</formula>
    </cfRule>
  </conditionalFormatting>
  <conditionalFormatting sqref="P26:P28">
    <cfRule type="iconSet" priority="4">
      <iconSet iconSet="3Symbols2">
        <cfvo type="percent" val="0"/>
        <cfvo type="percent" val="0.74"/>
        <cfvo type="percent" val="0.85"/>
      </iconSet>
    </cfRule>
  </conditionalFormatting>
  <conditionalFormatting sqref="P18:P25 P29:P34">
    <cfRule type="iconSet" priority="164">
      <iconSet iconSet="3Symbols2">
        <cfvo type="percent" val="0"/>
        <cfvo type="percent" val="0.74"/>
        <cfvo type="percent" val="0.85"/>
      </iconSet>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0"/>
  <sheetViews>
    <sheetView topLeftCell="A7" workbookViewId="0">
      <selection activeCell="E24" sqref="E24"/>
    </sheetView>
  </sheetViews>
  <sheetFormatPr baseColWidth="10" defaultColWidth="11.42578125" defaultRowHeight="13.5"/>
  <cols>
    <col min="1" max="1" width="6.28515625" style="1" customWidth="1"/>
    <col min="2" max="2" width="25.28515625" style="1" customWidth="1"/>
    <col min="3" max="3" width="29" style="1" customWidth="1"/>
    <col min="4" max="4" width="41.42578125" style="1" customWidth="1"/>
    <col min="5" max="5" width="45.42578125" style="1" customWidth="1"/>
    <col min="6" max="6" width="5.7109375" style="1" customWidth="1"/>
    <col min="7" max="7" width="6.5703125" style="1" customWidth="1"/>
    <col min="8" max="8" width="5.7109375" style="1" customWidth="1"/>
    <col min="9" max="9" width="3.5703125" style="1" customWidth="1"/>
    <col min="10" max="10" width="37.5703125" style="1" customWidth="1"/>
    <col min="11" max="11" width="19.42578125" style="1" customWidth="1"/>
    <col min="12" max="12" width="27.85546875" style="1" customWidth="1"/>
    <col min="13" max="13" width="11.42578125" style="1"/>
    <col min="14" max="14" width="15.140625" style="1" customWidth="1"/>
    <col min="15" max="16" width="11.42578125" style="1"/>
    <col min="17" max="17" width="30.28515625" style="1" customWidth="1"/>
    <col min="18" max="18" width="26.7109375" style="1" customWidth="1"/>
    <col min="19" max="19" width="25" style="1" customWidth="1"/>
    <col min="20" max="20" width="31.140625" style="1" customWidth="1"/>
    <col min="21" max="16384" width="11.42578125" style="1"/>
  </cols>
  <sheetData>
    <row r="1" spans="1:20" ht="14.25" thickBot="1"/>
    <row r="2" spans="1:20" ht="14.25" thickBot="1">
      <c r="A2" s="859"/>
      <c r="B2" s="860"/>
      <c r="C2" s="860"/>
      <c r="D2" s="860"/>
      <c r="E2" s="861"/>
      <c r="F2" s="868" t="s">
        <v>18</v>
      </c>
      <c r="G2" s="869"/>
      <c r="H2" s="869"/>
      <c r="I2" s="869"/>
      <c r="J2" s="869"/>
      <c r="K2" s="869"/>
      <c r="L2" s="869"/>
      <c r="M2" s="870"/>
      <c r="N2" s="843" t="s">
        <v>19</v>
      </c>
      <c r="O2" s="844"/>
      <c r="P2" s="844"/>
      <c r="Q2" s="844"/>
      <c r="R2" s="844"/>
      <c r="S2" s="844"/>
      <c r="T2" s="845"/>
    </row>
    <row r="3" spans="1:20" ht="14.25" thickBot="1">
      <c r="A3" s="862"/>
      <c r="B3" s="863"/>
      <c r="C3" s="863"/>
      <c r="D3" s="863"/>
      <c r="E3" s="864"/>
      <c r="F3" s="846" t="s">
        <v>17</v>
      </c>
      <c r="G3" s="847"/>
      <c r="H3" s="847"/>
      <c r="I3" s="847"/>
      <c r="J3" s="847"/>
      <c r="K3" s="847"/>
      <c r="L3" s="847"/>
      <c r="M3" s="848"/>
      <c r="N3" s="852" t="s">
        <v>24</v>
      </c>
      <c r="O3" s="853"/>
      <c r="P3" s="853"/>
      <c r="Q3" s="853"/>
      <c r="R3" s="853"/>
      <c r="S3" s="853"/>
      <c r="T3" s="854"/>
    </row>
    <row r="4" spans="1:20" ht="14.25" thickBot="1">
      <c r="A4" s="865"/>
      <c r="B4" s="866"/>
      <c r="C4" s="866"/>
      <c r="D4" s="866"/>
      <c r="E4" s="867"/>
      <c r="F4" s="849"/>
      <c r="G4" s="850"/>
      <c r="H4" s="850"/>
      <c r="I4" s="850"/>
      <c r="J4" s="850"/>
      <c r="K4" s="850"/>
      <c r="L4" s="850"/>
      <c r="M4" s="851"/>
      <c r="N4" s="855" t="s">
        <v>8</v>
      </c>
      <c r="O4" s="856"/>
      <c r="P4" s="856"/>
      <c r="Q4" s="856"/>
      <c r="R4" s="856"/>
      <c r="S4" s="856"/>
      <c r="T4" s="857"/>
    </row>
    <row r="5" spans="1:20">
      <c r="A5" s="2"/>
      <c r="B5" s="2"/>
      <c r="C5" s="2"/>
      <c r="D5" s="2"/>
      <c r="E5" s="2"/>
      <c r="F5" s="2"/>
      <c r="G5" s="2"/>
      <c r="H5" s="2"/>
      <c r="I5" s="2"/>
      <c r="J5" s="3"/>
      <c r="K5" s="3"/>
      <c r="L5" s="4"/>
      <c r="M5" s="4"/>
      <c r="N5" s="4"/>
      <c r="O5" s="4"/>
      <c r="P5" s="4"/>
      <c r="Q5" s="4"/>
      <c r="R5" s="4"/>
      <c r="S5" s="4"/>
      <c r="T5" s="4"/>
    </row>
    <row r="6" spans="1:20">
      <c r="A6" s="809" t="s">
        <v>10</v>
      </c>
      <c r="B6" s="809"/>
      <c r="C6" s="809"/>
      <c r="D6" s="809"/>
      <c r="E6" s="809"/>
      <c r="F6" s="858" t="s">
        <v>520</v>
      </c>
      <c r="G6" s="811"/>
      <c r="H6" s="811"/>
      <c r="I6" s="811"/>
      <c r="J6" s="811"/>
      <c r="K6" s="811"/>
      <c r="L6" s="811"/>
      <c r="M6" s="812"/>
      <c r="N6" s="4"/>
      <c r="O6" s="4"/>
      <c r="P6" s="4"/>
      <c r="Q6" s="4"/>
      <c r="R6" s="4"/>
      <c r="S6" s="4"/>
      <c r="T6" s="4"/>
    </row>
    <row r="7" spans="1:20">
      <c r="A7" s="809" t="s">
        <v>26</v>
      </c>
      <c r="B7" s="809"/>
      <c r="C7" s="809"/>
      <c r="D7" s="809"/>
      <c r="E7" s="809"/>
      <c r="F7" s="858">
        <v>2021</v>
      </c>
      <c r="G7" s="811"/>
      <c r="H7" s="811"/>
      <c r="I7" s="811"/>
      <c r="J7" s="811"/>
      <c r="K7" s="811"/>
      <c r="L7" s="811"/>
      <c r="M7" s="812"/>
      <c r="N7" s="4"/>
      <c r="O7" s="4"/>
      <c r="P7" s="4"/>
      <c r="Q7" s="4"/>
      <c r="R7" s="4"/>
      <c r="S7" s="4"/>
      <c r="T7" s="4"/>
    </row>
    <row r="8" spans="1:20">
      <c r="A8" s="809" t="s">
        <v>6</v>
      </c>
      <c r="B8" s="809"/>
      <c r="C8" s="809"/>
      <c r="D8" s="809"/>
      <c r="E8" s="809"/>
      <c r="F8" s="810">
        <v>44197</v>
      </c>
      <c r="G8" s="811"/>
      <c r="H8" s="811"/>
      <c r="I8" s="811"/>
      <c r="J8" s="811"/>
      <c r="K8" s="811"/>
      <c r="L8" s="811"/>
      <c r="M8" s="812"/>
      <c r="N8" s="4"/>
      <c r="O8" s="4"/>
      <c r="P8" s="4"/>
      <c r="Q8" s="4"/>
      <c r="R8" s="4"/>
      <c r="S8" s="4"/>
      <c r="T8" s="4"/>
    </row>
    <row r="9" spans="1:20">
      <c r="A9" s="809" t="s">
        <v>7</v>
      </c>
      <c r="B9" s="809"/>
      <c r="C9" s="809"/>
      <c r="D9" s="809"/>
      <c r="E9" s="809"/>
      <c r="F9" s="810">
        <v>44206</v>
      </c>
      <c r="G9" s="811"/>
      <c r="H9" s="811"/>
      <c r="I9" s="811"/>
      <c r="J9" s="811"/>
      <c r="K9" s="811"/>
      <c r="L9" s="811"/>
      <c r="M9" s="812"/>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3" t="s">
        <v>9</v>
      </c>
      <c r="B11" s="814"/>
      <c r="C11" s="814"/>
      <c r="D11" s="814"/>
      <c r="E11" s="814"/>
      <c r="F11" s="814"/>
      <c r="G11" s="814"/>
      <c r="H11" s="814"/>
      <c r="I11" s="814"/>
      <c r="J11" s="814"/>
      <c r="K11" s="814"/>
      <c r="L11" s="814"/>
      <c r="M11" s="814"/>
      <c r="N11" s="814"/>
      <c r="O11" s="814"/>
      <c r="P11" s="814"/>
      <c r="Q11" s="814"/>
      <c r="R11" s="814"/>
      <c r="S11" s="814"/>
      <c r="T11" s="815"/>
    </row>
    <row r="12" spans="1:20" ht="14.25" thickBot="1">
      <c r="A12" s="7"/>
      <c r="B12" s="8"/>
      <c r="C12" s="8"/>
      <c r="D12" s="8"/>
      <c r="E12" s="8"/>
      <c r="F12" s="8"/>
      <c r="G12" s="8"/>
      <c r="H12" s="8"/>
      <c r="I12" s="8"/>
      <c r="J12" s="8"/>
      <c r="K12" s="8"/>
      <c r="L12" s="8"/>
      <c r="M12" s="8"/>
      <c r="N12" s="8"/>
      <c r="O12" s="8"/>
      <c r="P12" s="8"/>
      <c r="Q12" s="8"/>
      <c r="R12" s="8"/>
      <c r="S12" s="8"/>
      <c r="T12" s="9"/>
    </row>
    <row r="13" spans="1:20" ht="14.25" thickBot="1">
      <c r="A13" s="816" t="s">
        <v>16</v>
      </c>
      <c r="B13" s="817"/>
      <c r="C13" s="817"/>
      <c r="D13" s="817"/>
      <c r="E13" s="817"/>
      <c r="F13" s="817"/>
      <c r="G13" s="817"/>
      <c r="H13" s="817"/>
      <c r="I13" s="817"/>
      <c r="J13" s="817"/>
      <c r="K13" s="817"/>
      <c r="L13" s="818"/>
      <c r="M13" s="819" t="s">
        <v>1</v>
      </c>
      <c r="N13" s="819"/>
      <c r="O13" s="819"/>
      <c r="P13" s="819"/>
      <c r="Q13" s="819"/>
      <c r="R13" s="819"/>
      <c r="S13" s="819"/>
      <c r="T13" s="820"/>
    </row>
    <row r="14" spans="1:20" ht="14.25" thickBot="1">
      <c r="A14" s="836" t="s">
        <v>28</v>
      </c>
      <c r="B14" s="803" t="s">
        <v>555</v>
      </c>
      <c r="C14" s="803" t="s">
        <v>556</v>
      </c>
      <c r="D14" s="836" t="s">
        <v>27</v>
      </c>
      <c r="E14" s="838" t="s">
        <v>20</v>
      </c>
      <c r="F14" s="840" t="s">
        <v>11</v>
      </c>
      <c r="G14" s="841"/>
      <c r="H14" s="841"/>
      <c r="I14" s="842"/>
      <c r="J14" s="832" t="s">
        <v>21</v>
      </c>
      <c r="K14" s="832" t="s">
        <v>22</v>
      </c>
      <c r="L14" s="832" t="s">
        <v>2</v>
      </c>
      <c r="M14" s="834" t="s">
        <v>23</v>
      </c>
      <c r="N14" s="823" t="s">
        <v>3</v>
      </c>
      <c r="O14" s="824"/>
      <c r="P14" s="825"/>
      <c r="Q14" s="826" t="s">
        <v>390</v>
      </c>
      <c r="R14" s="828" t="s">
        <v>5</v>
      </c>
      <c r="S14" s="11" t="s">
        <v>30</v>
      </c>
      <c r="T14" s="830" t="s">
        <v>0</v>
      </c>
    </row>
    <row r="15" spans="1:20" ht="32.25" customHeight="1" thickBot="1">
      <c r="A15" s="837"/>
      <c r="B15" s="804"/>
      <c r="C15" s="804"/>
      <c r="D15" s="837"/>
      <c r="E15" s="839"/>
      <c r="F15" s="12" t="s">
        <v>12</v>
      </c>
      <c r="G15" s="12" t="s">
        <v>13</v>
      </c>
      <c r="H15" s="12" t="s">
        <v>14</v>
      </c>
      <c r="I15" s="12" t="s">
        <v>15</v>
      </c>
      <c r="J15" s="833"/>
      <c r="K15" s="833"/>
      <c r="L15" s="833"/>
      <c r="M15" s="835"/>
      <c r="N15" s="13" t="s">
        <v>31</v>
      </c>
      <c r="O15" s="14" t="s">
        <v>29</v>
      </c>
      <c r="P15" s="15" t="s">
        <v>32</v>
      </c>
      <c r="Q15" s="827"/>
      <c r="R15" s="829"/>
      <c r="S15" s="16"/>
      <c r="T15" s="831"/>
    </row>
    <row r="16" spans="1:20" ht="14.25" thickBot="1">
      <c r="A16" s="2"/>
      <c r="B16" s="2"/>
      <c r="C16" s="2"/>
      <c r="D16" s="2"/>
      <c r="E16" s="2"/>
      <c r="F16" s="2"/>
      <c r="G16" s="2"/>
      <c r="H16" s="2"/>
      <c r="I16" s="2"/>
      <c r="J16" s="2"/>
      <c r="K16" s="2"/>
      <c r="L16" s="17"/>
      <c r="M16" s="2"/>
      <c r="N16" s="18"/>
      <c r="O16" s="18"/>
      <c r="P16" s="18"/>
      <c r="Q16" s="2"/>
      <c r="R16" s="2"/>
      <c r="S16" s="2"/>
      <c r="T16" s="2"/>
    </row>
    <row r="17" spans="1:20" ht="33" customHeight="1">
      <c r="A17" s="822">
        <v>1</v>
      </c>
      <c r="B17" s="896" t="s">
        <v>561</v>
      </c>
      <c r="C17" s="896" t="s">
        <v>684</v>
      </c>
      <c r="D17" s="896" t="s">
        <v>530</v>
      </c>
      <c r="E17" s="19" t="s">
        <v>521</v>
      </c>
      <c r="F17" s="911">
        <v>1</v>
      </c>
      <c r="G17" s="911">
        <v>1</v>
      </c>
      <c r="H17" s="911">
        <v>1</v>
      </c>
      <c r="I17" s="913"/>
      <c r="J17" s="920" t="s">
        <v>542</v>
      </c>
      <c r="K17" s="915" t="s">
        <v>543</v>
      </c>
      <c r="L17" s="915" t="s">
        <v>543</v>
      </c>
      <c r="M17" s="899">
        <v>1</v>
      </c>
      <c r="N17" s="922">
        <f t="shared" ref="N17:N26" si="0">IF(M17&lt;1,M17-AVERAGE(F17:I17),M17-(SUM(F17:I17)))</f>
        <v>-2</v>
      </c>
      <c r="O17" s="924">
        <f>M17/F17</f>
        <v>1</v>
      </c>
      <c r="P17" s="918" t="str">
        <f t="shared" ref="P17:P26" si="1">IF(O17&lt;=V$17,"T",IF(O17&lt;$Y$17,"R",IF(O17&gt;=$Y$17,"P")))</f>
        <v>P</v>
      </c>
      <c r="Q17" s="23"/>
      <c r="R17" s="24"/>
      <c r="S17" s="908" t="s">
        <v>541</v>
      </c>
      <c r="T17" s="909" t="s">
        <v>540</v>
      </c>
    </row>
    <row r="18" spans="1:20" ht="27">
      <c r="A18" s="806"/>
      <c r="B18" s="897"/>
      <c r="C18" s="897"/>
      <c r="D18" s="897"/>
      <c r="E18" s="25" t="s">
        <v>522</v>
      </c>
      <c r="F18" s="912"/>
      <c r="G18" s="912"/>
      <c r="H18" s="912"/>
      <c r="I18" s="914"/>
      <c r="J18" s="921"/>
      <c r="K18" s="916"/>
      <c r="L18" s="916"/>
      <c r="M18" s="900"/>
      <c r="N18" s="923"/>
      <c r="O18" s="925"/>
      <c r="P18" s="919"/>
      <c r="Q18" s="28"/>
      <c r="R18" s="29"/>
      <c r="S18" s="906"/>
      <c r="T18" s="910"/>
    </row>
    <row r="19" spans="1:20" ht="40.5">
      <c r="A19" s="806"/>
      <c r="B19" s="897"/>
      <c r="C19" s="897"/>
      <c r="D19" s="897"/>
      <c r="E19" s="30" t="s">
        <v>523</v>
      </c>
      <c r="F19" s="462">
        <v>3</v>
      </c>
      <c r="G19" s="462">
        <v>6</v>
      </c>
      <c r="H19" s="770">
        <v>10</v>
      </c>
      <c r="I19" s="26"/>
      <c r="J19" s="31" t="s">
        <v>544</v>
      </c>
      <c r="K19" s="26" t="s">
        <v>543</v>
      </c>
      <c r="L19" s="26" t="s">
        <v>543</v>
      </c>
      <c r="M19" s="27">
        <v>5</v>
      </c>
      <c r="N19" s="32">
        <f t="shared" si="0"/>
        <v>-14</v>
      </c>
      <c r="O19" s="33">
        <f t="shared" ref="O19:O26" si="2">IF(M19&lt;1,(AVERAGE(F19:I19)/M19),SUM(F19:I19)/M19)</f>
        <v>3.8</v>
      </c>
      <c r="P19" s="34" t="str">
        <f t="shared" si="1"/>
        <v>P</v>
      </c>
      <c r="Q19" s="35"/>
      <c r="R19" s="36"/>
      <c r="S19" s="906"/>
      <c r="T19" s="910"/>
    </row>
    <row r="20" spans="1:20" ht="42.75" customHeight="1">
      <c r="A20" s="806"/>
      <c r="B20" s="897"/>
      <c r="C20" s="897"/>
      <c r="D20" s="897"/>
      <c r="E20" s="30" t="s">
        <v>524</v>
      </c>
      <c r="F20" s="462">
        <v>3</v>
      </c>
      <c r="G20" s="462">
        <v>7</v>
      </c>
      <c r="H20" s="770"/>
      <c r="I20" s="26"/>
      <c r="J20" s="31" t="s">
        <v>549</v>
      </c>
      <c r="K20" s="26" t="s">
        <v>543</v>
      </c>
      <c r="L20" s="26" t="s">
        <v>543</v>
      </c>
      <c r="M20" s="27">
        <v>3</v>
      </c>
      <c r="N20" s="32">
        <f t="shared" si="0"/>
        <v>-7</v>
      </c>
      <c r="O20" s="33">
        <f>F20/M20</f>
        <v>1</v>
      </c>
      <c r="P20" s="34" t="str">
        <f t="shared" si="1"/>
        <v>P</v>
      </c>
      <c r="Q20" s="35"/>
      <c r="R20" s="36"/>
      <c r="S20" s="907"/>
      <c r="T20" s="895"/>
    </row>
    <row r="21" spans="1:20" ht="29.25" customHeight="1">
      <c r="A21" s="806">
        <v>2</v>
      </c>
      <c r="B21" s="897"/>
      <c r="C21" s="897"/>
      <c r="D21" s="898"/>
      <c r="E21" s="31" t="s">
        <v>691</v>
      </c>
      <c r="F21" s="466">
        <v>1</v>
      </c>
      <c r="G21" s="466">
        <v>1</v>
      </c>
      <c r="H21" s="466">
        <v>1</v>
      </c>
      <c r="I21" s="26"/>
      <c r="J21" s="31" t="s">
        <v>545</v>
      </c>
      <c r="K21" s="26" t="s">
        <v>543</v>
      </c>
      <c r="L21" s="26" t="s">
        <v>543</v>
      </c>
      <c r="M21" s="38">
        <v>1</v>
      </c>
      <c r="N21" s="37">
        <f t="shared" si="0"/>
        <v>-2</v>
      </c>
      <c r="O21" s="33">
        <f t="shared" si="2"/>
        <v>3</v>
      </c>
      <c r="P21" s="34" t="str">
        <f t="shared" si="1"/>
        <v>P</v>
      </c>
      <c r="Q21" s="35"/>
      <c r="R21" s="36"/>
      <c r="S21" s="905" t="s">
        <v>537</v>
      </c>
      <c r="T21" s="893" t="s">
        <v>538</v>
      </c>
    </row>
    <row r="22" spans="1:20" ht="27">
      <c r="A22" s="806"/>
      <c r="B22" s="897"/>
      <c r="C22" s="897"/>
      <c r="D22" s="917" t="s">
        <v>531</v>
      </c>
      <c r="E22" s="31" t="s">
        <v>525</v>
      </c>
      <c r="F22" s="466">
        <v>1</v>
      </c>
      <c r="G22" s="466">
        <v>1</v>
      </c>
      <c r="H22" s="466">
        <v>1</v>
      </c>
      <c r="I22" s="26"/>
      <c r="J22" s="31" t="s">
        <v>550</v>
      </c>
      <c r="K22" s="26" t="s">
        <v>543</v>
      </c>
      <c r="L22" s="26" t="s">
        <v>543</v>
      </c>
      <c r="M22" s="27">
        <v>1</v>
      </c>
      <c r="N22" s="32">
        <f t="shared" si="0"/>
        <v>-2</v>
      </c>
      <c r="O22" s="33">
        <f t="shared" si="2"/>
        <v>3</v>
      </c>
      <c r="P22" s="34" t="str">
        <f t="shared" si="1"/>
        <v>P</v>
      </c>
      <c r="Q22" s="35"/>
      <c r="R22" s="36"/>
      <c r="S22" s="906"/>
      <c r="T22" s="895"/>
    </row>
    <row r="23" spans="1:20" ht="40.5">
      <c r="A23" s="806"/>
      <c r="B23" s="897"/>
      <c r="C23" s="897"/>
      <c r="D23" s="898"/>
      <c r="E23" s="31" t="s">
        <v>526</v>
      </c>
      <c r="F23" s="466">
        <v>1</v>
      </c>
      <c r="G23" s="466">
        <v>1</v>
      </c>
      <c r="H23" s="466">
        <v>1</v>
      </c>
      <c r="I23" s="26"/>
      <c r="J23" s="31" t="s">
        <v>546</v>
      </c>
      <c r="K23" s="26" t="s">
        <v>543</v>
      </c>
      <c r="L23" s="26" t="s">
        <v>543</v>
      </c>
      <c r="M23" s="38">
        <v>1</v>
      </c>
      <c r="N23" s="37">
        <f t="shared" si="0"/>
        <v>-2</v>
      </c>
      <c r="O23" s="33">
        <f t="shared" si="2"/>
        <v>3</v>
      </c>
      <c r="P23" s="34" t="str">
        <f t="shared" si="1"/>
        <v>P</v>
      </c>
      <c r="Q23" s="35"/>
      <c r="R23" s="36"/>
      <c r="S23" s="907"/>
      <c r="T23" s="55" t="s">
        <v>539</v>
      </c>
    </row>
    <row r="24" spans="1:20" ht="40.5">
      <c r="A24" s="806">
        <v>3</v>
      </c>
      <c r="B24" s="898"/>
      <c r="C24" s="898"/>
      <c r="D24" s="805" t="s">
        <v>532</v>
      </c>
      <c r="E24" s="31" t="s">
        <v>527</v>
      </c>
      <c r="F24" s="462">
        <v>1</v>
      </c>
      <c r="G24" s="462">
        <v>1</v>
      </c>
      <c r="H24" s="770">
        <v>1</v>
      </c>
      <c r="I24" s="26"/>
      <c r="J24" s="31" t="s">
        <v>551</v>
      </c>
      <c r="K24" s="26"/>
      <c r="L24" s="26" t="s">
        <v>543</v>
      </c>
      <c r="M24" s="27">
        <v>1</v>
      </c>
      <c r="N24" s="32">
        <f t="shared" si="0"/>
        <v>-2</v>
      </c>
      <c r="O24" s="33">
        <f t="shared" si="2"/>
        <v>3</v>
      </c>
      <c r="P24" s="34" t="str">
        <f t="shared" si="1"/>
        <v>P</v>
      </c>
      <c r="Q24" s="35"/>
      <c r="R24" s="36"/>
      <c r="S24" s="740" t="s">
        <v>533</v>
      </c>
      <c r="T24" s="55" t="s">
        <v>535</v>
      </c>
    </row>
    <row r="25" spans="1:20" ht="38.25" customHeight="1">
      <c r="A25" s="806"/>
      <c r="B25" s="880" t="s">
        <v>568</v>
      </c>
      <c r="C25" s="805" t="s">
        <v>685</v>
      </c>
      <c r="D25" s="805"/>
      <c r="E25" s="41" t="s">
        <v>528</v>
      </c>
      <c r="F25" s="462">
        <v>1</v>
      </c>
      <c r="G25" s="462">
        <v>2</v>
      </c>
      <c r="H25" s="770">
        <v>1</v>
      </c>
      <c r="I25" s="26"/>
      <c r="J25" s="42" t="s">
        <v>547</v>
      </c>
      <c r="K25" s="26" t="s">
        <v>543</v>
      </c>
      <c r="L25" s="26" t="s">
        <v>543</v>
      </c>
      <c r="M25" s="27">
        <v>1</v>
      </c>
      <c r="N25" s="32">
        <f t="shared" si="0"/>
        <v>-3</v>
      </c>
      <c r="O25" s="33">
        <f t="shared" si="2"/>
        <v>4</v>
      </c>
      <c r="P25" s="34" t="str">
        <f t="shared" si="1"/>
        <v>P</v>
      </c>
      <c r="Q25" s="35"/>
      <c r="R25" s="35"/>
      <c r="S25" s="891" t="s">
        <v>534</v>
      </c>
      <c r="T25" s="893" t="s">
        <v>536</v>
      </c>
    </row>
    <row r="26" spans="1:20" ht="28.5" customHeight="1" thickBot="1">
      <c r="A26" s="904"/>
      <c r="B26" s="881"/>
      <c r="C26" s="877"/>
      <c r="D26" s="877"/>
      <c r="E26" s="45" t="s">
        <v>529</v>
      </c>
      <c r="F26" s="769">
        <v>12</v>
      </c>
      <c r="G26" s="769">
        <v>53</v>
      </c>
      <c r="H26" s="771">
        <v>16</v>
      </c>
      <c r="I26" s="47"/>
      <c r="J26" s="48" t="s">
        <v>548</v>
      </c>
      <c r="K26" s="47" t="s">
        <v>543</v>
      </c>
      <c r="L26" s="47" t="s">
        <v>543</v>
      </c>
      <c r="M26" s="46">
        <v>12</v>
      </c>
      <c r="N26" s="57">
        <f t="shared" si="0"/>
        <v>-69</v>
      </c>
      <c r="O26" s="50">
        <f t="shared" si="2"/>
        <v>6.75</v>
      </c>
      <c r="P26" s="51" t="str">
        <f t="shared" si="1"/>
        <v>P</v>
      </c>
      <c r="Q26" s="52"/>
      <c r="R26" s="52"/>
      <c r="S26" s="892"/>
      <c r="T26" s="894"/>
    </row>
    <row r="27" spans="1:20">
      <c r="A27" s="2"/>
      <c r="B27" s="2"/>
      <c r="C27" s="2"/>
      <c r="D27" s="2"/>
      <c r="E27" s="2"/>
      <c r="F27" s="2"/>
      <c r="G27" s="2"/>
      <c r="H27" s="2"/>
      <c r="I27" s="2"/>
      <c r="J27" s="2"/>
      <c r="K27" s="2"/>
      <c r="L27" s="53"/>
      <c r="M27" s="2"/>
      <c r="N27" s="2"/>
      <c r="O27" s="2"/>
      <c r="P27" s="2"/>
      <c r="Q27" s="2"/>
      <c r="R27" s="2"/>
      <c r="S27" s="2"/>
      <c r="T27" s="2"/>
    </row>
    <row r="28" spans="1:20">
      <c r="A28" s="54" t="s">
        <v>25</v>
      </c>
      <c r="B28" s="54"/>
      <c r="C28" s="54"/>
      <c r="D28" s="54"/>
      <c r="E28" s="2"/>
      <c r="F28" s="2"/>
      <c r="G28" s="2"/>
      <c r="H28" s="2"/>
      <c r="I28" s="2"/>
      <c r="J28" s="2"/>
      <c r="K28" s="2"/>
      <c r="L28" s="2"/>
      <c r="M28" s="2"/>
      <c r="N28" s="2"/>
      <c r="O28" s="2"/>
      <c r="P28" s="2"/>
      <c r="Q28" s="2"/>
      <c r="R28" s="2"/>
      <c r="S28" s="2"/>
      <c r="T28" s="2"/>
    </row>
    <row r="29" spans="1:20">
      <c r="A29" s="2"/>
      <c r="B29" s="2"/>
      <c r="C29" s="2"/>
      <c r="D29" s="2"/>
      <c r="E29" s="2"/>
      <c r="F29" s="2"/>
      <c r="G29" s="2"/>
      <c r="H29" s="2"/>
      <c r="I29" s="2"/>
      <c r="J29" s="2"/>
      <c r="K29" s="2"/>
      <c r="L29" s="2"/>
      <c r="M29" s="2"/>
      <c r="N29" s="2"/>
      <c r="O29" s="2"/>
      <c r="P29" s="2"/>
      <c r="Q29" s="2"/>
      <c r="R29" s="2"/>
      <c r="S29" s="2"/>
      <c r="T29" s="2"/>
    </row>
    <row r="30" spans="1:20">
      <c r="A30" s="901"/>
      <c r="B30" s="902"/>
      <c r="C30" s="902"/>
      <c r="D30" s="902"/>
      <c r="E30" s="902"/>
      <c r="F30" s="902"/>
      <c r="G30" s="902"/>
      <c r="H30" s="902"/>
      <c r="I30" s="902"/>
      <c r="J30" s="902"/>
      <c r="K30" s="902"/>
      <c r="L30" s="902"/>
      <c r="M30" s="902"/>
      <c r="N30" s="902"/>
      <c r="O30" s="902"/>
      <c r="P30" s="902"/>
      <c r="Q30" s="902"/>
      <c r="R30" s="902"/>
      <c r="S30" s="902"/>
      <c r="T30" s="903"/>
    </row>
    <row r="31" spans="1:20">
      <c r="A31" s="901"/>
      <c r="B31" s="902"/>
      <c r="C31" s="902"/>
      <c r="D31" s="902"/>
      <c r="E31" s="902"/>
      <c r="F31" s="902"/>
      <c r="G31" s="902"/>
      <c r="H31" s="902"/>
      <c r="I31" s="902"/>
      <c r="J31" s="902"/>
      <c r="K31" s="902"/>
      <c r="L31" s="902"/>
      <c r="M31" s="902"/>
      <c r="N31" s="902"/>
      <c r="O31" s="902"/>
      <c r="P31" s="902"/>
      <c r="Q31" s="902"/>
      <c r="R31" s="902"/>
      <c r="S31" s="902"/>
      <c r="T31" s="903"/>
    </row>
    <row r="32" spans="1:20">
      <c r="A32" s="901"/>
      <c r="B32" s="902"/>
      <c r="C32" s="902"/>
      <c r="D32" s="902"/>
      <c r="E32" s="902"/>
      <c r="F32" s="902"/>
      <c r="G32" s="902"/>
      <c r="H32" s="902"/>
      <c r="I32" s="902"/>
      <c r="J32" s="902"/>
      <c r="K32" s="902"/>
      <c r="L32" s="902"/>
      <c r="M32" s="902"/>
      <c r="N32" s="902"/>
      <c r="O32" s="902"/>
      <c r="P32" s="902"/>
      <c r="Q32" s="902"/>
      <c r="R32" s="902"/>
      <c r="S32" s="902"/>
      <c r="T32" s="903"/>
    </row>
    <row r="33" spans="1:20">
      <c r="A33" s="901"/>
      <c r="B33" s="902"/>
      <c r="C33" s="902"/>
      <c r="D33" s="902"/>
      <c r="E33" s="902"/>
      <c r="F33" s="902"/>
      <c r="G33" s="902"/>
      <c r="H33" s="902"/>
      <c r="I33" s="902"/>
      <c r="J33" s="902"/>
      <c r="K33" s="902"/>
      <c r="L33" s="902"/>
      <c r="M33" s="902"/>
      <c r="N33" s="902"/>
      <c r="O33" s="902"/>
      <c r="P33" s="902"/>
      <c r="Q33" s="902"/>
      <c r="R33" s="902"/>
      <c r="S33" s="902"/>
      <c r="T33" s="903"/>
    </row>
    <row r="34" spans="1:20">
      <c r="A34" s="901"/>
      <c r="B34" s="902"/>
      <c r="C34" s="902"/>
      <c r="D34" s="902"/>
      <c r="E34" s="902"/>
      <c r="F34" s="902"/>
      <c r="G34" s="902"/>
      <c r="H34" s="902"/>
      <c r="I34" s="902"/>
      <c r="J34" s="902"/>
      <c r="K34" s="902"/>
      <c r="L34" s="902"/>
      <c r="M34" s="902"/>
      <c r="N34" s="902"/>
      <c r="O34" s="902"/>
      <c r="P34" s="902"/>
      <c r="Q34" s="902"/>
      <c r="R34" s="902"/>
      <c r="S34" s="902"/>
      <c r="T34" s="903"/>
    </row>
    <row r="35" spans="1:20">
      <c r="A35" s="901"/>
      <c r="B35" s="902"/>
      <c r="C35" s="902"/>
      <c r="D35" s="902"/>
      <c r="E35" s="902"/>
      <c r="F35" s="902"/>
      <c r="G35" s="902"/>
      <c r="H35" s="902"/>
      <c r="I35" s="902"/>
      <c r="J35" s="902"/>
      <c r="K35" s="902"/>
      <c r="L35" s="902"/>
      <c r="M35" s="902"/>
      <c r="N35" s="902"/>
      <c r="O35" s="902"/>
      <c r="P35" s="902"/>
      <c r="Q35" s="902"/>
      <c r="R35" s="902"/>
      <c r="S35" s="902"/>
      <c r="T35" s="903"/>
    </row>
    <row r="36" spans="1:20">
      <c r="A36" s="901"/>
      <c r="B36" s="902"/>
      <c r="C36" s="902"/>
      <c r="D36" s="902"/>
      <c r="E36" s="902"/>
      <c r="F36" s="902"/>
      <c r="G36" s="902"/>
      <c r="H36" s="902"/>
      <c r="I36" s="902"/>
      <c r="J36" s="902"/>
      <c r="K36" s="902"/>
      <c r="L36" s="902"/>
      <c r="M36" s="902"/>
      <c r="N36" s="902"/>
      <c r="O36" s="902"/>
      <c r="P36" s="902"/>
      <c r="Q36" s="902"/>
      <c r="R36" s="902"/>
      <c r="S36" s="902"/>
      <c r="T36" s="903"/>
    </row>
    <row r="37" spans="1:20">
      <c r="A37" s="901"/>
      <c r="B37" s="902"/>
      <c r="C37" s="902"/>
      <c r="D37" s="902"/>
      <c r="E37" s="902"/>
      <c r="F37" s="902"/>
      <c r="G37" s="902"/>
      <c r="H37" s="902"/>
      <c r="I37" s="902"/>
      <c r="J37" s="902"/>
      <c r="K37" s="902"/>
      <c r="L37" s="902"/>
      <c r="M37" s="902"/>
      <c r="N37" s="902"/>
      <c r="O37" s="902"/>
      <c r="P37" s="902"/>
      <c r="Q37" s="902"/>
      <c r="R37" s="902"/>
      <c r="S37" s="902"/>
      <c r="T37" s="903"/>
    </row>
    <row r="38" spans="1:20">
      <c r="A38" s="901"/>
      <c r="B38" s="902"/>
      <c r="C38" s="902"/>
      <c r="D38" s="902"/>
      <c r="E38" s="902"/>
      <c r="F38" s="902"/>
      <c r="G38" s="902"/>
      <c r="H38" s="902"/>
      <c r="I38" s="902"/>
      <c r="J38" s="902"/>
      <c r="K38" s="902"/>
      <c r="L38" s="902"/>
      <c r="M38" s="902"/>
      <c r="N38" s="902"/>
      <c r="O38" s="902"/>
      <c r="P38" s="902"/>
      <c r="Q38" s="902"/>
      <c r="R38" s="902"/>
      <c r="S38" s="902"/>
      <c r="T38" s="903"/>
    </row>
    <row r="39" spans="1:20">
      <c r="A39" s="901"/>
      <c r="B39" s="902"/>
      <c r="C39" s="902"/>
      <c r="D39" s="902"/>
      <c r="E39" s="902"/>
      <c r="F39" s="902"/>
      <c r="G39" s="902"/>
      <c r="H39" s="902"/>
      <c r="I39" s="902"/>
      <c r="J39" s="902"/>
      <c r="K39" s="902"/>
      <c r="L39" s="902"/>
      <c r="M39" s="902"/>
      <c r="N39" s="902"/>
      <c r="O39" s="902"/>
      <c r="P39" s="902"/>
      <c r="Q39" s="902"/>
      <c r="R39" s="902"/>
      <c r="S39" s="902"/>
      <c r="T39" s="903"/>
    </row>
    <row r="40" spans="1:20">
      <c r="A40" s="901"/>
      <c r="B40" s="902"/>
      <c r="C40" s="902"/>
      <c r="D40" s="902"/>
      <c r="E40" s="902"/>
      <c r="F40" s="902"/>
      <c r="G40" s="902"/>
      <c r="H40" s="902"/>
      <c r="I40" s="902"/>
      <c r="J40" s="902"/>
      <c r="K40" s="902"/>
      <c r="L40" s="902"/>
      <c r="M40" s="902"/>
      <c r="N40" s="902"/>
      <c r="O40" s="902"/>
      <c r="P40" s="902"/>
      <c r="Q40" s="902"/>
      <c r="R40" s="902"/>
      <c r="S40" s="902"/>
      <c r="T40" s="903"/>
    </row>
  </sheetData>
  <mergeCells count="69">
    <mergeCell ref="A6:E6"/>
    <mergeCell ref="F6:M6"/>
    <mergeCell ref="A7:E7"/>
    <mergeCell ref="F7:M7"/>
    <mergeCell ref="A8:E8"/>
    <mergeCell ref="F8:M8"/>
    <mergeCell ref="A2:E4"/>
    <mergeCell ref="F2:M2"/>
    <mergeCell ref="N2:T2"/>
    <mergeCell ref="F3:M4"/>
    <mergeCell ref="N3:T3"/>
    <mergeCell ref="N4:T4"/>
    <mergeCell ref="P17:P18"/>
    <mergeCell ref="G17:G18"/>
    <mergeCell ref="A9:E9"/>
    <mergeCell ref="F9:M9"/>
    <mergeCell ref="A11:T11"/>
    <mergeCell ref="A13:L13"/>
    <mergeCell ref="M13:T13"/>
    <mergeCell ref="A17:A20"/>
    <mergeCell ref="L17:L18"/>
    <mergeCell ref="J17:J18"/>
    <mergeCell ref="N17:N18"/>
    <mergeCell ref="O17:O18"/>
    <mergeCell ref="A21:A23"/>
    <mergeCell ref="K14:K15"/>
    <mergeCell ref="A14:A15"/>
    <mergeCell ref="D14:D15"/>
    <mergeCell ref="E14:E15"/>
    <mergeCell ref="F14:I14"/>
    <mergeCell ref="J14:J15"/>
    <mergeCell ref="F17:F18"/>
    <mergeCell ref="H17:H18"/>
    <mergeCell ref="I17:I18"/>
    <mergeCell ref="K17:K18"/>
    <mergeCell ref="D17:D21"/>
    <mergeCell ref="D22:D23"/>
    <mergeCell ref="A40:T40"/>
    <mergeCell ref="D24:D26"/>
    <mergeCell ref="A24:A26"/>
    <mergeCell ref="S21:S23"/>
    <mergeCell ref="S17:S20"/>
    <mergeCell ref="T17:T20"/>
    <mergeCell ref="A34:T34"/>
    <mergeCell ref="A35:T35"/>
    <mergeCell ref="A36:T36"/>
    <mergeCell ref="A37:T37"/>
    <mergeCell ref="A38:T38"/>
    <mergeCell ref="A39:T39"/>
    <mergeCell ref="A30:T30"/>
    <mergeCell ref="A31:T31"/>
    <mergeCell ref="A32:T32"/>
    <mergeCell ref="A33:T33"/>
    <mergeCell ref="S25:S26"/>
    <mergeCell ref="T25:T26"/>
    <mergeCell ref="T21:T22"/>
    <mergeCell ref="B14:B15"/>
    <mergeCell ref="C14:C15"/>
    <mergeCell ref="B25:B26"/>
    <mergeCell ref="C25:C26"/>
    <mergeCell ref="B17:B24"/>
    <mergeCell ref="C17:C24"/>
    <mergeCell ref="T14:T15"/>
    <mergeCell ref="L14:L15"/>
    <mergeCell ref="M14:M15"/>
    <mergeCell ref="N14:P14"/>
    <mergeCell ref="Q14:Q15"/>
    <mergeCell ref="R14:R15"/>
    <mergeCell ref="M17:M18"/>
  </mergeCells>
  <conditionalFormatting sqref="P17 P19:P26">
    <cfRule type="containsText" dxfId="68" priority="1" stopIfTrue="1" operator="containsText" text="P">
      <formula>NOT(ISERROR(SEARCH("P",P17)))</formula>
    </cfRule>
    <cfRule type="containsText" dxfId="67" priority="2" stopIfTrue="1" operator="containsText" text="R">
      <formula>NOT(ISERROR(SEARCH("R",P17)))</formula>
    </cfRule>
    <cfRule type="containsText" dxfId="66" priority="3" operator="containsText" text="T">
      <formula>NOT(ISERROR(SEARCH("T",P17)))</formula>
    </cfRule>
  </conditionalFormatting>
  <conditionalFormatting sqref="P17 P19:P26">
    <cfRule type="iconSet" priority="73">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48"/>
  <sheetViews>
    <sheetView topLeftCell="A13" zoomScale="64" zoomScaleNormal="64" workbookViewId="0">
      <selection activeCell="T20" sqref="T20"/>
    </sheetView>
  </sheetViews>
  <sheetFormatPr baseColWidth="10" defaultColWidth="11.42578125" defaultRowHeight="15"/>
  <cols>
    <col min="2" max="2" width="14.7109375" customWidth="1"/>
    <col min="3" max="3" width="17.85546875" customWidth="1"/>
    <col min="4" max="4" width="22" customWidth="1"/>
    <col min="5" max="5" width="38.5703125" customWidth="1"/>
    <col min="6" max="6" width="7.85546875" customWidth="1"/>
    <col min="7" max="7" width="6.42578125" customWidth="1"/>
    <col min="8" max="8" width="6.140625" customWidth="1"/>
    <col min="9" max="9" width="3.5703125" bestFit="1" customWidth="1"/>
    <col min="10" max="10" width="31.85546875" customWidth="1"/>
    <col min="11" max="11" width="20.5703125" customWidth="1"/>
    <col min="12" max="12" width="26.7109375" customWidth="1"/>
    <col min="14" max="14" width="14" customWidth="1"/>
    <col min="17" max="17" width="25.28515625" customWidth="1"/>
    <col min="18" max="18" width="21.140625" customWidth="1"/>
    <col min="19" max="19" width="23.7109375" customWidth="1"/>
    <col min="20" max="20" width="32.42578125" customWidth="1"/>
  </cols>
  <sheetData>
    <row r="2" spans="1:20" ht="15.75" thickBot="1">
      <c r="A2" s="1"/>
      <c r="B2" s="1"/>
      <c r="C2" s="1"/>
      <c r="D2" s="1"/>
      <c r="E2" s="1"/>
      <c r="F2" s="1"/>
      <c r="G2" s="1"/>
      <c r="H2" s="1"/>
      <c r="I2" s="1"/>
      <c r="J2" s="1"/>
      <c r="K2" s="1"/>
      <c r="L2" s="1"/>
      <c r="M2" s="1"/>
      <c r="N2" s="1"/>
      <c r="O2" s="1"/>
      <c r="P2" s="1"/>
      <c r="Q2" s="1"/>
      <c r="R2" s="1"/>
      <c r="S2" s="1"/>
      <c r="T2" s="1"/>
    </row>
    <row r="3" spans="1:20" ht="15.75" thickBot="1">
      <c r="A3" s="859"/>
      <c r="B3" s="860"/>
      <c r="C3" s="860"/>
      <c r="D3" s="860"/>
      <c r="E3" s="861"/>
      <c r="F3" s="868" t="s">
        <v>18</v>
      </c>
      <c r="G3" s="869"/>
      <c r="H3" s="869"/>
      <c r="I3" s="869"/>
      <c r="J3" s="869"/>
      <c r="K3" s="869"/>
      <c r="L3" s="869"/>
      <c r="M3" s="870"/>
      <c r="N3" s="843" t="s">
        <v>19</v>
      </c>
      <c r="O3" s="844"/>
      <c r="P3" s="844"/>
      <c r="Q3" s="844"/>
      <c r="R3" s="844"/>
      <c r="S3" s="844"/>
      <c r="T3" s="845"/>
    </row>
    <row r="4" spans="1:20" ht="15.75" thickBot="1">
      <c r="A4" s="862"/>
      <c r="B4" s="863"/>
      <c r="C4" s="863"/>
      <c r="D4" s="863"/>
      <c r="E4" s="864"/>
      <c r="F4" s="846" t="s">
        <v>17</v>
      </c>
      <c r="G4" s="847"/>
      <c r="H4" s="847"/>
      <c r="I4" s="847"/>
      <c r="J4" s="847"/>
      <c r="K4" s="847"/>
      <c r="L4" s="847"/>
      <c r="M4" s="848"/>
      <c r="N4" s="852" t="s">
        <v>24</v>
      </c>
      <c r="O4" s="853"/>
      <c r="P4" s="853"/>
      <c r="Q4" s="853"/>
      <c r="R4" s="853"/>
      <c r="S4" s="853"/>
      <c r="T4" s="854"/>
    </row>
    <row r="5" spans="1:20" ht="15.75" thickBot="1">
      <c r="A5" s="865"/>
      <c r="B5" s="866"/>
      <c r="C5" s="866"/>
      <c r="D5" s="866"/>
      <c r="E5" s="867"/>
      <c r="F5" s="849"/>
      <c r="G5" s="850"/>
      <c r="H5" s="850"/>
      <c r="I5" s="850"/>
      <c r="J5" s="850"/>
      <c r="K5" s="850"/>
      <c r="L5" s="850"/>
      <c r="M5" s="851"/>
      <c r="N5" s="855" t="s">
        <v>8</v>
      </c>
      <c r="O5" s="856"/>
      <c r="P5" s="856"/>
      <c r="Q5" s="856"/>
      <c r="R5" s="856"/>
      <c r="S5" s="856"/>
      <c r="T5" s="857"/>
    </row>
    <row r="6" spans="1:20">
      <c r="A6" s="2"/>
      <c r="B6" s="2"/>
      <c r="C6" s="2"/>
      <c r="D6" s="2"/>
      <c r="E6" s="2"/>
      <c r="F6" s="2"/>
      <c r="G6" s="2"/>
      <c r="H6" s="2"/>
      <c r="I6" s="2"/>
      <c r="J6" s="3"/>
      <c r="K6" s="3"/>
      <c r="L6" s="4"/>
      <c r="M6" s="4"/>
      <c r="N6" s="4"/>
      <c r="O6" s="4"/>
      <c r="P6" s="4"/>
      <c r="Q6" s="4"/>
      <c r="R6" s="4"/>
      <c r="S6" s="4"/>
      <c r="T6" s="4"/>
    </row>
    <row r="7" spans="1:20">
      <c r="A7" s="809" t="s">
        <v>10</v>
      </c>
      <c r="B7" s="809"/>
      <c r="C7" s="809"/>
      <c r="D7" s="809"/>
      <c r="E7" s="809"/>
      <c r="F7" s="858" t="s">
        <v>557</v>
      </c>
      <c r="G7" s="811"/>
      <c r="H7" s="811"/>
      <c r="I7" s="811"/>
      <c r="J7" s="811"/>
      <c r="K7" s="811"/>
      <c r="L7" s="811"/>
      <c r="M7" s="812"/>
      <c r="N7" s="4"/>
      <c r="O7" s="4"/>
      <c r="P7" s="4"/>
      <c r="Q7" s="4"/>
      <c r="R7" s="4"/>
      <c r="S7" s="4"/>
      <c r="T7" s="4"/>
    </row>
    <row r="8" spans="1:20">
      <c r="A8" s="809" t="s">
        <v>26</v>
      </c>
      <c r="B8" s="809"/>
      <c r="C8" s="809"/>
      <c r="D8" s="809"/>
      <c r="E8" s="809"/>
      <c r="F8" s="858">
        <v>2021</v>
      </c>
      <c r="G8" s="811"/>
      <c r="H8" s="811"/>
      <c r="I8" s="811"/>
      <c r="J8" s="811"/>
      <c r="K8" s="811"/>
      <c r="L8" s="811"/>
      <c r="M8" s="812"/>
      <c r="N8" s="4"/>
      <c r="O8" s="4"/>
      <c r="P8" s="4"/>
      <c r="Q8" s="4"/>
      <c r="R8" s="4"/>
      <c r="S8" s="4"/>
      <c r="T8" s="4"/>
    </row>
    <row r="9" spans="1:20">
      <c r="A9" s="809" t="s">
        <v>6</v>
      </c>
      <c r="B9" s="809"/>
      <c r="C9" s="809"/>
      <c r="D9" s="809"/>
      <c r="E9" s="809"/>
      <c r="F9" s="810">
        <v>44197</v>
      </c>
      <c r="G9" s="811"/>
      <c r="H9" s="811"/>
      <c r="I9" s="811"/>
      <c r="J9" s="811"/>
      <c r="K9" s="811"/>
      <c r="L9" s="811"/>
      <c r="M9" s="812"/>
      <c r="N9" s="4"/>
      <c r="O9" s="4"/>
      <c r="P9" s="4"/>
      <c r="Q9" s="4"/>
      <c r="R9" s="4"/>
      <c r="S9" s="4"/>
      <c r="T9" s="4"/>
    </row>
    <row r="10" spans="1:20">
      <c r="A10" s="809" t="s">
        <v>7</v>
      </c>
      <c r="B10" s="809"/>
      <c r="C10" s="809"/>
      <c r="D10" s="809"/>
      <c r="E10" s="809"/>
      <c r="F10" s="810">
        <v>44206</v>
      </c>
      <c r="G10" s="811"/>
      <c r="H10" s="811"/>
      <c r="I10" s="811"/>
      <c r="J10" s="811"/>
      <c r="K10" s="811"/>
      <c r="L10" s="811"/>
      <c r="M10" s="812"/>
      <c r="N10" s="4"/>
      <c r="O10" s="4"/>
      <c r="P10" s="4"/>
      <c r="Q10" s="4"/>
      <c r="R10" s="4"/>
      <c r="S10" s="4"/>
      <c r="T10" s="4"/>
    </row>
    <row r="11" spans="1:20" ht="15.75" thickBot="1">
      <c r="A11" s="5"/>
      <c r="B11" s="5"/>
      <c r="C11" s="5"/>
      <c r="D11" s="5"/>
      <c r="E11" s="5"/>
      <c r="F11" s="5"/>
      <c r="G11" s="5"/>
      <c r="H11" s="5"/>
      <c r="I11" s="5"/>
      <c r="J11" s="6"/>
      <c r="K11" s="6"/>
      <c r="L11" s="6"/>
      <c r="M11" s="6"/>
      <c r="N11" s="4"/>
      <c r="O11" s="4"/>
      <c r="P11" s="4"/>
      <c r="Q11" s="4"/>
      <c r="R11" s="4"/>
      <c r="S11" s="4"/>
      <c r="T11" s="4"/>
    </row>
    <row r="12" spans="1:20" ht="15.75" thickBot="1">
      <c r="A12" s="813" t="s">
        <v>9</v>
      </c>
      <c r="B12" s="814"/>
      <c r="C12" s="814"/>
      <c r="D12" s="814"/>
      <c r="E12" s="814"/>
      <c r="F12" s="814"/>
      <c r="G12" s="814"/>
      <c r="H12" s="814"/>
      <c r="I12" s="814"/>
      <c r="J12" s="814"/>
      <c r="K12" s="814"/>
      <c r="L12" s="814"/>
      <c r="M12" s="814"/>
      <c r="N12" s="814"/>
      <c r="O12" s="814"/>
      <c r="P12" s="814"/>
      <c r="Q12" s="814"/>
      <c r="R12" s="814"/>
      <c r="S12" s="814"/>
      <c r="T12" s="815"/>
    </row>
    <row r="13" spans="1:20" ht="15.75" thickBot="1">
      <c r="A13" s="7"/>
      <c r="B13" s="8"/>
      <c r="C13" s="8"/>
      <c r="D13" s="8"/>
      <c r="E13" s="8"/>
      <c r="F13" s="8"/>
      <c r="G13" s="8"/>
      <c r="H13" s="8"/>
      <c r="I13" s="8"/>
      <c r="J13" s="8"/>
      <c r="K13" s="8"/>
      <c r="L13" s="8"/>
      <c r="M13" s="8"/>
      <c r="N13" s="8"/>
      <c r="O13" s="8"/>
      <c r="P13" s="8"/>
      <c r="Q13" s="8"/>
      <c r="R13" s="8"/>
      <c r="S13" s="8"/>
      <c r="T13" s="9"/>
    </row>
    <row r="14" spans="1:20" ht="15.75" thickBot="1">
      <c r="A14" s="816" t="s">
        <v>16</v>
      </c>
      <c r="B14" s="817"/>
      <c r="C14" s="817"/>
      <c r="D14" s="817"/>
      <c r="E14" s="817"/>
      <c r="F14" s="817"/>
      <c r="G14" s="817"/>
      <c r="H14" s="817"/>
      <c r="I14" s="817"/>
      <c r="J14" s="817"/>
      <c r="K14" s="817"/>
      <c r="L14" s="818"/>
      <c r="M14" s="819" t="s">
        <v>1</v>
      </c>
      <c r="N14" s="819"/>
      <c r="O14" s="819"/>
      <c r="P14" s="819"/>
      <c r="Q14" s="819"/>
      <c r="R14" s="819"/>
      <c r="S14" s="819"/>
      <c r="T14" s="820"/>
    </row>
    <row r="15" spans="1:20" ht="26.25" customHeight="1" thickBot="1">
      <c r="A15" s="836" t="s">
        <v>28</v>
      </c>
      <c r="B15" s="803" t="s">
        <v>555</v>
      </c>
      <c r="C15" s="803" t="s">
        <v>556</v>
      </c>
      <c r="D15" s="836" t="s">
        <v>27</v>
      </c>
      <c r="E15" s="838" t="s">
        <v>20</v>
      </c>
      <c r="F15" s="840" t="s">
        <v>11</v>
      </c>
      <c r="G15" s="841"/>
      <c r="H15" s="841"/>
      <c r="I15" s="842"/>
      <c r="J15" s="832" t="s">
        <v>21</v>
      </c>
      <c r="K15" s="832" t="s">
        <v>22</v>
      </c>
      <c r="L15" s="832" t="s">
        <v>2</v>
      </c>
      <c r="M15" s="834" t="s">
        <v>23</v>
      </c>
      <c r="N15" s="823" t="s">
        <v>3</v>
      </c>
      <c r="O15" s="824"/>
      <c r="P15" s="825"/>
      <c r="Q15" s="826" t="s">
        <v>390</v>
      </c>
      <c r="R15" s="828" t="s">
        <v>5</v>
      </c>
      <c r="S15" s="11" t="s">
        <v>30</v>
      </c>
      <c r="T15" s="830" t="s">
        <v>0</v>
      </c>
    </row>
    <row r="16" spans="1:20" ht="27" customHeight="1" thickBot="1">
      <c r="A16" s="837"/>
      <c r="B16" s="804"/>
      <c r="C16" s="804"/>
      <c r="D16" s="837"/>
      <c r="E16" s="839"/>
      <c r="F16" s="12" t="s">
        <v>12</v>
      </c>
      <c r="G16" s="12" t="s">
        <v>13</v>
      </c>
      <c r="H16" s="12" t="s">
        <v>14</v>
      </c>
      <c r="I16" s="12" t="s">
        <v>15</v>
      </c>
      <c r="J16" s="833"/>
      <c r="K16" s="833"/>
      <c r="L16" s="833"/>
      <c r="M16" s="835"/>
      <c r="N16" s="13" t="s">
        <v>31</v>
      </c>
      <c r="O16" s="14" t="s">
        <v>29</v>
      </c>
      <c r="P16" s="15" t="s">
        <v>32</v>
      </c>
      <c r="Q16" s="827"/>
      <c r="R16" s="829"/>
      <c r="S16" s="16"/>
      <c r="T16" s="831"/>
    </row>
    <row r="17" spans="1:20" ht="15.75" thickBot="1">
      <c r="A17" s="2"/>
      <c r="B17" s="2"/>
      <c r="C17" s="2"/>
      <c r="D17" s="2"/>
      <c r="E17" s="2"/>
      <c r="F17" s="2"/>
      <c r="G17" s="2"/>
      <c r="H17" s="2"/>
      <c r="I17" s="2"/>
      <c r="J17" s="2"/>
      <c r="K17" s="2"/>
      <c r="L17" s="17"/>
      <c r="M17" s="2"/>
      <c r="N17" s="18"/>
      <c r="O17" s="18"/>
      <c r="P17" s="18"/>
      <c r="Q17" s="2"/>
      <c r="R17" s="2"/>
      <c r="S17" s="2"/>
      <c r="T17" s="2"/>
    </row>
    <row r="18" spans="1:20" ht="94.5">
      <c r="A18" s="822">
        <v>1</v>
      </c>
      <c r="B18" s="808" t="s">
        <v>561</v>
      </c>
      <c r="C18" s="808" t="s">
        <v>694</v>
      </c>
      <c r="D18" s="808" t="s">
        <v>562</v>
      </c>
      <c r="E18" s="19" t="s">
        <v>770</v>
      </c>
      <c r="F18" s="460">
        <f>3+1+5</f>
        <v>9</v>
      </c>
      <c r="G18" s="461"/>
      <c r="H18" s="91"/>
      <c r="I18" s="91"/>
      <c r="J18" s="379" t="s">
        <v>762</v>
      </c>
      <c r="K18" s="456">
        <v>0</v>
      </c>
      <c r="L18" s="456">
        <v>0</v>
      </c>
      <c r="M18" s="472">
        <v>1</v>
      </c>
      <c r="N18" s="94">
        <v>0</v>
      </c>
      <c r="O18" s="455">
        <f>F18/M18</f>
        <v>9</v>
      </c>
      <c r="P18" s="388" t="str">
        <f>IF(O18&lt;=V$17,"T",IF(O18&lt;$Y$17,"R",IF(O18&gt;=$Y$17,"P")))</f>
        <v>P</v>
      </c>
      <c r="Q18" s="23"/>
      <c r="R18" s="24"/>
      <c r="S18" s="186" t="s">
        <v>740</v>
      </c>
      <c r="T18" s="760" t="s">
        <v>741</v>
      </c>
    </row>
    <row r="19" spans="1:20" ht="54">
      <c r="A19" s="806"/>
      <c r="B19" s="805"/>
      <c r="C19" s="805"/>
      <c r="D19" s="805"/>
      <c r="E19" s="682" t="s">
        <v>771</v>
      </c>
      <c r="F19" s="462">
        <v>0</v>
      </c>
      <c r="G19" s="463">
        <v>1</v>
      </c>
      <c r="H19" s="26"/>
      <c r="I19" s="26"/>
      <c r="J19" s="380" t="s">
        <v>763</v>
      </c>
      <c r="K19" s="93">
        <v>0</v>
      </c>
      <c r="L19" s="93">
        <v>0</v>
      </c>
      <c r="M19" s="466">
        <v>1</v>
      </c>
      <c r="N19" s="396">
        <f t="shared" ref="N19" si="0">F19/M19</f>
        <v>0</v>
      </c>
      <c r="O19" s="384">
        <v>1</v>
      </c>
      <c r="P19" s="381" t="str">
        <f>IF(O19&lt;=V$17,"T",IF(O19&lt;$Y$17,"R",IF(O19&gt;=$Y$17,"P")))</f>
        <v>P</v>
      </c>
      <c r="Q19" s="35"/>
      <c r="R19" s="387"/>
      <c r="S19" s="740" t="s">
        <v>742</v>
      </c>
      <c r="T19" s="55"/>
    </row>
    <row r="20" spans="1:20" ht="96.75" customHeight="1">
      <c r="A20" s="806">
        <v>2</v>
      </c>
      <c r="B20" s="805"/>
      <c r="C20" s="805"/>
      <c r="D20" s="130"/>
      <c r="E20" s="675" t="s">
        <v>842</v>
      </c>
      <c r="F20" s="464"/>
      <c r="G20" s="683">
        <v>1</v>
      </c>
      <c r="H20" s="466">
        <v>1</v>
      </c>
      <c r="I20" s="26"/>
      <c r="J20" s="676" t="s">
        <v>843</v>
      </c>
      <c r="K20" s="93">
        <v>0</v>
      </c>
      <c r="L20" s="93">
        <v>0</v>
      </c>
      <c r="M20" s="464">
        <v>100</v>
      </c>
      <c r="N20" s="383">
        <f>G20-M20</f>
        <v>-99</v>
      </c>
      <c r="O20" s="384">
        <v>1</v>
      </c>
      <c r="P20" s="381" t="str">
        <f>IF(O20&lt;=V$17,"T",IF(O20&lt;$Y$17,"R",IF(O20&gt;=$Y$17,"P")))</f>
        <v>P</v>
      </c>
      <c r="Q20" s="35"/>
      <c r="R20" s="387"/>
      <c r="S20" s="740" t="s">
        <v>743</v>
      </c>
      <c r="T20" s="55" t="s">
        <v>744</v>
      </c>
    </row>
    <row r="21" spans="1:20" ht="121.5">
      <c r="A21" s="806"/>
      <c r="B21" s="805"/>
      <c r="C21" s="805"/>
      <c r="D21" s="926" t="s">
        <v>553</v>
      </c>
      <c r="E21" s="380" t="s">
        <v>813</v>
      </c>
      <c r="F21" s="464">
        <v>0</v>
      </c>
      <c r="G21" s="465">
        <v>1</v>
      </c>
      <c r="H21" s="466"/>
      <c r="I21" s="26"/>
      <c r="J21" s="380" t="s">
        <v>764</v>
      </c>
      <c r="K21" s="93">
        <v>0</v>
      </c>
      <c r="L21" s="93">
        <v>0</v>
      </c>
      <c r="M21" s="466">
        <v>1</v>
      </c>
      <c r="N21" s="396">
        <f>F22/M21</f>
        <v>0</v>
      </c>
      <c r="O21" s="384">
        <f t="shared" ref="O21:O29" si="1">IF(M21&lt;1,(AVERAGE(F21:I21)/M21),SUM(F21:I21)/M21)</f>
        <v>1</v>
      </c>
      <c r="P21" s="381" t="str">
        <f t="shared" ref="P21:P29" si="2">IF(O21&lt;=V$17,"T",IF(O21&lt;$Y$17,"R",IF(O21&gt;=$Y$17,"P")))</f>
        <v>P</v>
      </c>
      <c r="Q21" s="35"/>
      <c r="R21" s="387"/>
      <c r="S21" s="740" t="s">
        <v>745</v>
      </c>
      <c r="T21" s="55" t="s">
        <v>746</v>
      </c>
    </row>
    <row r="22" spans="1:20" ht="121.5">
      <c r="A22" s="806"/>
      <c r="B22" s="805"/>
      <c r="C22" s="805"/>
      <c r="D22" s="927"/>
      <c r="E22" s="380" t="s">
        <v>772</v>
      </c>
      <c r="F22" s="466">
        <v>0</v>
      </c>
      <c r="G22" s="463">
        <v>1</v>
      </c>
      <c r="H22" s="466"/>
      <c r="I22" s="26"/>
      <c r="J22" s="380" t="s">
        <v>765</v>
      </c>
      <c r="K22" s="93">
        <v>0</v>
      </c>
      <c r="L22" s="93">
        <v>0</v>
      </c>
      <c r="M22" s="466">
        <v>1</v>
      </c>
      <c r="N22" s="396">
        <v>0</v>
      </c>
      <c r="O22" s="384">
        <v>1</v>
      </c>
      <c r="P22" s="381" t="str">
        <f t="shared" si="2"/>
        <v>P</v>
      </c>
      <c r="Q22" s="35"/>
      <c r="R22" s="387"/>
      <c r="S22" s="740" t="s">
        <v>747</v>
      </c>
      <c r="T22" s="55" t="s">
        <v>748</v>
      </c>
    </row>
    <row r="23" spans="1:20" ht="108">
      <c r="A23" s="806">
        <v>3</v>
      </c>
      <c r="B23" s="805"/>
      <c r="C23" s="805"/>
      <c r="D23" s="805" t="s">
        <v>554</v>
      </c>
      <c r="E23" s="380" t="s">
        <v>773</v>
      </c>
      <c r="F23" s="464">
        <f>22+26</f>
        <v>48</v>
      </c>
      <c r="G23" s="463">
        <v>1</v>
      </c>
      <c r="H23" s="26"/>
      <c r="I23" s="26"/>
      <c r="J23" s="380" t="s">
        <v>766</v>
      </c>
      <c r="K23" s="93">
        <v>5000</v>
      </c>
      <c r="L23" s="93">
        <v>5000</v>
      </c>
      <c r="M23" s="466">
        <v>1</v>
      </c>
      <c r="N23" s="396">
        <v>0</v>
      </c>
      <c r="O23" s="384">
        <v>1</v>
      </c>
      <c r="P23" s="381" t="str">
        <f t="shared" si="2"/>
        <v>P</v>
      </c>
      <c r="Q23" s="449">
        <v>1</v>
      </c>
      <c r="R23" s="387"/>
      <c r="S23" s="740" t="s">
        <v>747</v>
      </c>
      <c r="T23" s="55" t="s">
        <v>748</v>
      </c>
    </row>
    <row r="24" spans="1:20" ht="40.5">
      <c r="A24" s="806"/>
      <c r="B24" s="805"/>
      <c r="C24" s="805"/>
      <c r="D24" s="805"/>
      <c r="E24" s="380" t="s">
        <v>774</v>
      </c>
      <c r="F24" s="466">
        <v>1</v>
      </c>
      <c r="G24" s="463">
        <v>1</v>
      </c>
      <c r="H24" s="26"/>
      <c r="I24" s="26"/>
      <c r="J24" s="380" t="s">
        <v>563</v>
      </c>
      <c r="K24" s="93">
        <v>0</v>
      </c>
      <c r="L24" s="93">
        <v>0</v>
      </c>
      <c r="M24" s="466">
        <v>0.01</v>
      </c>
      <c r="N24" s="396">
        <f>F25/M24</f>
        <v>0</v>
      </c>
      <c r="O24" s="384">
        <f t="shared" si="1"/>
        <v>100</v>
      </c>
      <c r="P24" s="381" t="str">
        <f t="shared" si="2"/>
        <v>P</v>
      </c>
      <c r="Q24" s="449"/>
      <c r="R24" s="35"/>
      <c r="S24" s="740" t="s">
        <v>742</v>
      </c>
      <c r="T24" s="55"/>
    </row>
    <row r="25" spans="1:20" ht="67.5">
      <c r="A25" s="806"/>
      <c r="B25" s="805"/>
      <c r="C25" s="805"/>
      <c r="D25" s="805"/>
      <c r="E25" s="375" t="s">
        <v>775</v>
      </c>
      <c r="F25" s="462"/>
      <c r="G25" s="463">
        <v>1</v>
      </c>
      <c r="H25" s="680">
        <v>1</v>
      </c>
      <c r="I25" s="26"/>
      <c r="J25" s="380" t="s">
        <v>767</v>
      </c>
      <c r="K25" s="93">
        <v>50000</v>
      </c>
      <c r="L25" s="93">
        <v>50000</v>
      </c>
      <c r="M25" s="466">
        <v>1</v>
      </c>
      <c r="N25" s="396">
        <v>0</v>
      </c>
      <c r="O25" s="384">
        <v>1</v>
      </c>
      <c r="P25" s="381" t="str">
        <f t="shared" si="2"/>
        <v>P</v>
      </c>
      <c r="Q25" s="436">
        <v>1</v>
      </c>
      <c r="R25" s="83"/>
      <c r="S25" s="88" t="s">
        <v>742</v>
      </c>
      <c r="T25" s="55"/>
    </row>
    <row r="26" spans="1:20" ht="94.5">
      <c r="A26" s="806"/>
      <c r="B26" s="805"/>
      <c r="C26" s="805"/>
      <c r="D26" s="805"/>
      <c r="E26" s="375" t="s">
        <v>558</v>
      </c>
      <c r="F26" s="462">
        <v>1</v>
      </c>
      <c r="G26" s="463">
        <v>1</v>
      </c>
      <c r="H26" s="26"/>
      <c r="I26" s="83"/>
      <c r="J26" s="380" t="s">
        <v>768</v>
      </c>
      <c r="K26" s="454">
        <v>50000</v>
      </c>
      <c r="L26" s="454">
        <v>50000</v>
      </c>
      <c r="M26" s="468">
        <v>0.01</v>
      </c>
      <c r="N26" s="396">
        <f>F27/M26</f>
        <v>0</v>
      </c>
      <c r="O26" s="384">
        <f t="shared" si="1"/>
        <v>100</v>
      </c>
      <c r="P26" s="381" t="str">
        <f t="shared" si="2"/>
        <v>P</v>
      </c>
      <c r="Q26" s="83"/>
      <c r="R26" s="83"/>
      <c r="S26" s="313" t="s">
        <v>742</v>
      </c>
      <c r="T26" s="314"/>
    </row>
    <row r="27" spans="1:20" ht="175.5">
      <c r="A27" s="806"/>
      <c r="B27" s="805"/>
      <c r="C27" s="805"/>
      <c r="D27" s="805"/>
      <c r="E27" s="375" t="s">
        <v>552</v>
      </c>
      <c r="F27" s="467">
        <v>0</v>
      </c>
      <c r="G27" s="463">
        <v>1</v>
      </c>
      <c r="H27" s="681">
        <v>1</v>
      </c>
      <c r="I27" s="83"/>
      <c r="J27" s="380" t="s">
        <v>769</v>
      </c>
      <c r="K27" s="454">
        <v>0</v>
      </c>
      <c r="L27" s="454">
        <v>0</v>
      </c>
      <c r="M27" s="468">
        <v>1</v>
      </c>
      <c r="N27" s="396">
        <v>0</v>
      </c>
      <c r="O27" s="384">
        <v>1</v>
      </c>
      <c r="P27" s="381" t="str">
        <f t="shared" si="2"/>
        <v>P</v>
      </c>
      <c r="Q27" s="83"/>
      <c r="R27" s="83"/>
      <c r="S27" s="313" t="s">
        <v>749</v>
      </c>
      <c r="T27" s="314" t="s">
        <v>750</v>
      </c>
    </row>
    <row r="28" spans="1:20" ht="94.5">
      <c r="A28" s="806"/>
      <c r="B28" s="805"/>
      <c r="C28" s="805"/>
      <c r="D28" s="805"/>
      <c r="E28" s="375" t="s">
        <v>776</v>
      </c>
      <c r="F28" s="468">
        <v>1</v>
      </c>
      <c r="G28" s="463">
        <v>1</v>
      </c>
      <c r="H28" s="681">
        <v>1</v>
      </c>
      <c r="I28" s="83"/>
      <c r="J28" s="42"/>
      <c r="K28" s="454">
        <v>0</v>
      </c>
      <c r="L28" s="454">
        <v>0</v>
      </c>
      <c r="M28" s="468">
        <v>1</v>
      </c>
      <c r="N28" s="396">
        <v>0</v>
      </c>
      <c r="O28" s="384">
        <f t="shared" si="1"/>
        <v>3</v>
      </c>
      <c r="P28" s="381" t="str">
        <f t="shared" si="2"/>
        <v>P</v>
      </c>
      <c r="Q28" s="83"/>
      <c r="R28" s="83"/>
      <c r="S28" s="313" t="s">
        <v>751</v>
      </c>
      <c r="T28" s="55" t="s">
        <v>748</v>
      </c>
    </row>
    <row r="29" spans="1:20" ht="41.25" thickBot="1">
      <c r="A29" s="904"/>
      <c r="B29" s="877"/>
      <c r="C29" s="877"/>
      <c r="D29" s="877"/>
      <c r="E29" s="375" t="s">
        <v>559</v>
      </c>
      <c r="F29" s="468">
        <v>1</v>
      </c>
      <c r="G29" s="469"/>
      <c r="H29" s="83"/>
      <c r="I29" s="52"/>
      <c r="J29" s="42" t="s">
        <v>564</v>
      </c>
      <c r="K29" s="52"/>
      <c r="L29" s="52"/>
      <c r="M29" s="470">
        <v>1</v>
      </c>
      <c r="N29" s="49">
        <v>0</v>
      </c>
      <c r="O29" s="385">
        <f t="shared" si="1"/>
        <v>1</v>
      </c>
      <c r="P29" s="382" t="str">
        <f t="shared" si="2"/>
        <v>P</v>
      </c>
      <c r="Q29" s="52"/>
      <c r="R29" s="52"/>
      <c r="S29" s="315" t="s">
        <v>742</v>
      </c>
      <c r="T29" s="316"/>
    </row>
    <row r="30" spans="1:20" ht="27.75" thickBot="1">
      <c r="A30" s="118"/>
      <c r="B30" s="120"/>
      <c r="C30" s="120"/>
      <c r="D30" s="120"/>
      <c r="E30" s="376" t="s">
        <v>560</v>
      </c>
      <c r="F30" s="470">
        <v>1</v>
      </c>
      <c r="G30" s="471"/>
      <c r="H30" s="52"/>
      <c r="I30" s="60"/>
      <c r="J30" s="52"/>
      <c r="K30" s="122"/>
      <c r="L30" s="123"/>
      <c r="M30" s="124"/>
      <c r="N30" s="60"/>
      <c r="O30" s="60"/>
      <c r="P30" s="60"/>
      <c r="Q30" s="60"/>
    </row>
    <row r="31" spans="1:20">
      <c r="A31" s="54" t="s">
        <v>25</v>
      </c>
      <c r="B31" s="54"/>
      <c r="C31" s="54"/>
      <c r="D31" s="54"/>
      <c r="E31" s="121"/>
      <c r="F31" s="129"/>
      <c r="G31" s="60"/>
      <c r="H31" s="60"/>
      <c r="I31" s="2"/>
      <c r="J31" s="129"/>
      <c r="K31" s="2"/>
      <c r="L31" s="2"/>
      <c r="M31" s="2"/>
      <c r="N31" s="2"/>
      <c r="O31" s="2"/>
      <c r="P31" s="2"/>
      <c r="Q31" s="2"/>
    </row>
    <row r="32" spans="1:20">
      <c r="A32" s="2"/>
      <c r="B32" s="2"/>
      <c r="C32" s="2"/>
      <c r="D32" s="2"/>
      <c r="E32" s="2"/>
      <c r="F32" s="2"/>
      <c r="G32" s="2"/>
      <c r="H32" s="2"/>
      <c r="I32" s="2"/>
      <c r="J32" s="2"/>
      <c r="K32" s="2"/>
      <c r="L32" s="2"/>
      <c r="M32" s="2"/>
      <c r="N32" s="2"/>
      <c r="O32" s="2"/>
      <c r="P32" s="2"/>
      <c r="Q32" s="2"/>
      <c r="R32" s="459"/>
      <c r="S32" s="459"/>
      <c r="T32" s="459"/>
    </row>
    <row r="33" spans="1:20">
      <c r="A33" s="330"/>
      <c r="B33" s="331"/>
      <c r="C33" s="331"/>
      <c r="D33" s="331"/>
      <c r="E33" s="2"/>
      <c r="F33" s="2"/>
      <c r="G33" s="2"/>
      <c r="H33" s="2"/>
      <c r="I33" s="331"/>
      <c r="J33" s="2"/>
      <c r="K33" s="331"/>
      <c r="L33" s="331"/>
      <c r="M33" s="331"/>
      <c r="N33" s="331"/>
      <c r="O33" s="331"/>
      <c r="P33" s="331"/>
      <c r="Q33" s="332"/>
      <c r="R33" s="458"/>
      <c r="S33" s="459"/>
      <c r="T33" s="459"/>
    </row>
    <row r="34" spans="1:20">
      <c r="A34" s="330"/>
      <c r="B34" s="331"/>
      <c r="C34" s="331"/>
      <c r="D34" s="331"/>
      <c r="E34" s="331"/>
      <c r="F34" s="331"/>
      <c r="G34" s="331"/>
      <c r="H34" s="331"/>
      <c r="I34" s="331"/>
      <c r="J34" s="331"/>
      <c r="K34" s="331"/>
      <c r="L34" s="331"/>
      <c r="M34" s="331"/>
      <c r="N34" s="331"/>
      <c r="O34" s="331"/>
      <c r="P34" s="331"/>
      <c r="Q34" s="331"/>
      <c r="R34" s="331"/>
      <c r="S34" s="331"/>
      <c r="T34" s="332"/>
    </row>
    <row r="35" spans="1:20">
      <c r="A35" s="330"/>
      <c r="B35" s="331"/>
      <c r="C35" s="331"/>
      <c r="D35" s="331"/>
      <c r="E35" s="331"/>
      <c r="F35" s="331"/>
      <c r="G35" s="331"/>
      <c r="H35" s="331"/>
      <c r="I35" s="331"/>
      <c r="J35" s="190"/>
      <c r="K35" s="331"/>
      <c r="L35" s="331"/>
      <c r="M35" s="331"/>
      <c r="N35" s="331"/>
      <c r="O35" s="331"/>
      <c r="P35" s="331"/>
      <c r="Q35" s="331"/>
      <c r="R35" s="331"/>
      <c r="S35" s="331"/>
      <c r="T35" s="332"/>
    </row>
    <row r="36" spans="1:20">
      <c r="A36" s="330"/>
      <c r="B36" s="331"/>
      <c r="C36" s="331"/>
      <c r="D36" s="331"/>
      <c r="E36" s="331"/>
      <c r="F36" s="331"/>
      <c r="G36" s="331"/>
      <c r="H36" s="331"/>
      <c r="I36" s="331"/>
      <c r="J36" s="2"/>
      <c r="K36" s="331"/>
      <c r="L36" s="331"/>
      <c r="M36" s="331"/>
      <c r="N36" s="331"/>
      <c r="O36" s="331"/>
      <c r="P36" s="331"/>
      <c r="Q36" s="331"/>
      <c r="R36" s="331"/>
      <c r="S36" s="331"/>
      <c r="T36" s="332"/>
    </row>
    <row r="37" spans="1:20">
      <c r="A37" s="330"/>
      <c r="B37" s="331"/>
      <c r="C37" s="331"/>
      <c r="D37" s="331"/>
      <c r="E37" s="331"/>
      <c r="F37" s="331"/>
      <c r="G37" s="331"/>
      <c r="H37" s="331"/>
      <c r="I37" s="331"/>
      <c r="J37" s="331"/>
      <c r="K37" s="331"/>
      <c r="L37" s="331"/>
      <c r="M37" s="331"/>
      <c r="N37" s="331"/>
      <c r="O37" s="331"/>
      <c r="P37" s="331"/>
      <c r="Q37" s="331"/>
      <c r="R37" s="331"/>
      <c r="S37" s="331"/>
      <c r="T37" s="332"/>
    </row>
    <row r="38" spans="1:20">
      <c r="A38" s="330"/>
      <c r="B38" s="331"/>
      <c r="C38" s="331"/>
      <c r="D38" s="331"/>
      <c r="E38" s="331"/>
      <c r="F38" s="331"/>
      <c r="G38" s="331"/>
      <c r="H38" s="331"/>
      <c r="I38" s="331"/>
      <c r="J38" s="331"/>
      <c r="K38" s="331"/>
      <c r="L38" s="331"/>
      <c r="M38" s="331"/>
      <c r="N38" s="331"/>
      <c r="O38" s="331"/>
      <c r="P38" s="331"/>
      <c r="Q38" s="331"/>
      <c r="R38" s="331"/>
      <c r="S38" s="331"/>
      <c r="T38" s="332"/>
    </row>
    <row r="39" spans="1:20">
      <c r="A39" s="330"/>
      <c r="B39" s="331"/>
      <c r="C39" s="331"/>
      <c r="D39" s="331"/>
      <c r="E39" s="331"/>
      <c r="F39" s="331"/>
      <c r="G39" s="331"/>
      <c r="H39" s="331"/>
      <c r="I39" s="331"/>
      <c r="J39" s="331"/>
      <c r="K39" s="331"/>
      <c r="L39" s="331"/>
      <c r="M39" s="331"/>
      <c r="N39" s="331"/>
      <c r="O39" s="331"/>
      <c r="P39" s="331"/>
      <c r="Q39" s="331"/>
      <c r="R39" s="331"/>
      <c r="S39" s="331"/>
      <c r="T39" s="332"/>
    </row>
    <row r="40" spans="1:20">
      <c r="A40" s="330"/>
      <c r="B40" s="331"/>
      <c r="C40" s="331"/>
      <c r="D40" s="331"/>
      <c r="E40" s="331"/>
      <c r="F40" s="331"/>
      <c r="G40" s="331"/>
      <c r="H40" s="331"/>
      <c r="I40" s="331"/>
      <c r="J40" s="331"/>
      <c r="K40" s="331"/>
      <c r="L40" s="331"/>
      <c r="M40" s="331"/>
      <c r="N40" s="331"/>
      <c r="O40" s="331"/>
      <c r="P40" s="331"/>
      <c r="Q40" s="331"/>
      <c r="R40" s="331"/>
      <c r="S40" s="331"/>
      <c r="T40" s="332"/>
    </row>
    <row r="41" spans="1:20">
      <c r="A41" s="330"/>
      <c r="B41" s="331"/>
      <c r="C41" s="331"/>
      <c r="D41" s="331"/>
      <c r="E41" s="331"/>
      <c r="F41" s="331"/>
      <c r="G41" s="331"/>
      <c r="H41" s="331"/>
      <c r="I41" s="331"/>
      <c r="J41" s="331"/>
      <c r="K41" s="331"/>
      <c r="L41" s="331"/>
      <c r="M41" s="331"/>
      <c r="N41" s="331"/>
      <c r="O41" s="331"/>
      <c r="P41" s="331"/>
      <c r="Q41" s="331"/>
      <c r="R41" s="331"/>
      <c r="S41" s="331"/>
      <c r="T41" s="332"/>
    </row>
    <row r="42" spans="1:20">
      <c r="A42" s="330"/>
      <c r="B42" s="331"/>
      <c r="C42" s="331"/>
      <c r="D42" s="331"/>
      <c r="E42" s="331"/>
      <c r="F42" s="331"/>
      <c r="G42" s="331"/>
      <c r="H42" s="331"/>
      <c r="I42" s="331"/>
      <c r="J42" s="331"/>
      <c r="K42" s="331"/>
      <c r="L42" s="331"/>
      <c r="M42" s="331"/>
      <c r="N42" s="331"/>
      <c r="O42" s="331"/>
      <c r="P42" s="331"/>
      <c r="Q42" s="331"/>
      <c r="R42" s="331"/>
      <c r="S42" s="331"/>
      <c r="T42" s="332"/>
    </row>
    <row r="43" spans="1:20">
      <c r="A43" s="330"/>
      <c r="B43" s="331"/>
      <c r="C43" s="331"/>
      <c r="D43" s="331"/>
      <c r="E43" s="331"/>
      <c r="F43" s="331"/>
      <c r="G43" s="331"/>
      <c r="H43" s="331"/>
      <c r="I43" s="331"/>
      <c r="J43" s="331"/>
      <c r="K43" s="331"/>
      <c r="L43" s="331"/>
      <c r="M43" s="331"/>
      <c r="N43" s="331"/>
      <c r="O43" s="331"/>
      <c r="P43" s="331"/>
      <c r="Q43" s="331"/>
      <c r="R43" s="331"/>
      <c r="S43" s="331"/>
      <c r="T43" s="332"/>
    </row>
    <row r="44" spans="1:20">
      <c r="E44" s="331"/>
      <c r="F44" s="331"/>
      <c r="G44" s="331"/>
      <c r="H44" s="331"/>
      <c r="J44" s="378"/>
    </row>
    <row r="45" spans="1:20">
      <c r="J45" s="374"/>
    </row>
    <row r="46" spans="1:20">
      <c r="J46" s="374"/>
    </row>
    <row r="47" spans="1:20">
      <c r="J47" s="374"/>
    </row>
    <row r="48" spans="1:20">
      <c r="J48" s="457"/>
    </row>
  </sheetData>
  <mergeCells count="39">
    <mergeCell ref="N15:P15"/>
    <mergeCell ref="Q15:Q16"/>
    <mergeCell ref="R15:R16"/>
    <mergeCell ref="A15:A16"/>
    <mergeCell ref="D15:D16"/>
    <mergeCell ref="E15:E16"/>
    <mergeCell ref="F15:I15"/>
    <mergeCell ref="J15:J16"/>
    <mergeCell ref="B15:B16"/>
    <mergeCell ref="C15:C16"/>
    <mergeCell ref="D23:D29"/>
    <mergeCell ref="A23:A29"/>
    <mergeCell ref="B18:B29"/>
    <mergeCell ref="C18:C29"/>
    <mergeCell ref="A20:A22"/>
    <mergeCell ref="A18:A19"/>
    <mergeCell ref="D18:D19"/>
    <mergeCell ref="D21:D22"/>
    <mergeCell ref="F7:M7"/>
    <mergeCell ref="A8:E8"/>
    <mergeCell ref="F8:M8"/>
    <mergeCell ref="A9:E9"/>
    <mergeCell ref="F9:M9"/>
    <mergeCell ref="T15:T16"/>
    <mergeCell ref="K15:K16"/>
    <mergeCell ref="L15:L16"/>
    <mergeCell ref="M15:M16"/>
    <mergeCell ref="A3:E5"/>
    <mergeCell ref="F3:M3"/>
    <mergeCell ref="N3:T3"/>
    <mergeCell ref="F4:M5"/>
    <mergeCell ref="N4:T4"/>
    <mergeCell ref="N5:T5"/>
    <mergeCell ref="A10:E10"/>
    <mergeCell ref="F10:M10"/>
    <mergeCell ref="A12:T12"/>
    <mergeCell ref="A14:L14"/>
    <mergeCell ref="M14:T14"/>
    <mergeCell ref="A7:E7"/>
  </mergeCells>
  <conditionalFormatting sqref="M30 P18:P29">
    <cfRule type="containsText" dxfId="65" priority="1" stopIfTrue="1" operator="containsText" text="P">
      <formula>NOT(ISERROR(SEARCH("P",M18)))</formula>
    </cfRule>
    <cfRule type="containsText" dxfId="64" priority="2" stopIfTrue="1" operator="containsText" text="R">
      <formula>NOT(ISERROR(SEARCH("R",M18)))</formula>
    </cfRule>
    <cfRule type="containsText" dxfId="63" priority="3" operator="containsText" text="T">
      <formula>NOT(ISERROR(SEARCH("T",M18)))</formula>
    </cfRule>
  </conditionalFormatting>
  <conditionalFormatting sqref="M30 P18:P29">
    <cfRule type="iconSet" priority="89">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6"/>
  <sheetViews>
    <sheetView view="pageBreakPreview" topLeftCell="A7" zoomScale="67" zoomScaleNormal="90" zoomScaleSheetLayoutView="67" workbookViewId="0">
      <selection activeCell="G17" sqref="G17:G35"/>
    </sheetView>
  </sheetViews>
  <sheetFormatPr baseColWidth="10" defaultColWidth="11.42578125" defaultRowHeight="13.5"/>
  <cols>
    <col min="1" max="1" width="17" style="1" bestFit="1" customWidth="1"/>
    <col min="2" max="2" width="22.140625" style="1" customWidth="1"/>
    <col min="3" max="3" width="24.140625" style="1" customWidth="1"/>
    <col min="4" max="4" width="25.85546875" style="1" customWidth="1"/>
    <col min="5" max="5" width="50" style="1" bestFit="1" customWidth="1"/>
    <col min="6" max="6" width="5.42578125" style="1" bestFit="1" customWidth="1"/>
    <col min="7" max="7" width="5.7109375" style="1" bestFit="1" customWidth="1"/>
    <col min="8" max="8" width="5.28515625" style="1" customWidth="1"/>
    <col min="9" max="9" width="3.5703125" style="1" bestFit="1" customWidth="1"/>
    <col min="10" max="10" width="37.42578125" style="1" customWidth="1"/>
    <col min="11" max="11" width="17.5703125" style="1" customWidth="1"/>
    <col min="12" max="12" width="25.7109375" style="1" customWidth="1"/>
    <col min="13" max="13" width="9.140625" style="1" customWidth="1"/>
    <col min="14" max="14" width="15.85546875" style="1" customWidth="1"/>
    <col min="15" max="15" width="6.85546875" style="1" customWidth="1"/>
    <col min="16" max="16" width="12.28515625" style="1" customWidth="1"/>
    <col min="17" max="17" width="20.7109375" style="1" customWidth="1"/>
    <col min="18" max="18" width="29.7109375" style="1" customWidth="1"/>
    <col min="19" max="19" width="29" style="1" customWidth="1"/>
    <col min="20" max="20" width="33.85546875" style="1" customWidth="1"/>
    <col min="21" max="16384" width="11.42578125" style="1"/>
  </cols>
  <sheetData>
    <row r="1" spans="1:20" ht="14.25" thickBot="1"/>
    <row r="2" spans="1:20" ht="14.25" thickBot="1">
      <c r="A2" s="859"/>
      <c r="B2" s="860"/>
      <c r="C2" s="860"/>
      <c r="D2" s="860"/>
      <c r="E2" s="861"/>
      <c r="F2" s="868" t="s">
        <v>18</v>
      </c>
      <c r="G2" s="869"/>
      <c r="H2" s="869"/>
      <c r="I2" s="869"/>
      <c r="J2" s="869"/>
      <c r="K2" s="869"/>
      <c r="L2" s="869"/>
      <c r="M2" s="870"/>
      <c r="N2" s="843" t="s">
        <v>19</v>
      </c>
      <c r="O2" s="844"/>
      <c r="P2" s="844"/>
      <c r="Q2" s="844"/>
      <c r="R2" s="844"/>
      <c r="S2" s="844"/>
      <c r="T2" s="845"/>
    </row>
    <row r="3" spans="1:20" ht="14.25" thickBot="1">
      <c r="A3" s="862"/>
      <c r="B3" s="863"/>
      <c r="C3" s="863"/>
      <c r="D3" s="863"/>
      <c r="E3" s="864"/>
      <c r="F3" s="846" t="s">
        <v>17</v>
      </c>
      <c r="G3" s="847"/>
      <c r="H3" s="847"/>
      <c r="I3" s="847"/>
      <c r="J3" s="847"/>
      <c r="K3" s="847"/>
      <c r="L3" s="847"/>
      <c r="M3" s="848"/>
      <c r="N3" s="852" t="s">
        <v>24</v>
      </c>
      <c r="O3" s="853"/>
      <c r="P3" s="853"/>
      <c r="Q3" s="853"/>
      <c r="R3" s="853"/>
      <c r="S3" s="853"/>
      <c r="T3" s="854"/>
    </row>
    <row r="4" spans="1:20" ht="14.25" thickBot="1">
      <c r="A4" s="865"/>
      <c r="B4" s="866"/>
      <c r="C4" s="866"/>
      <c r="D4" s="866"/>
      <c r="E4" s="867"/>
      <c r="F4" s="849"/>
      <c r="G4" s="850"/>
      <c r="H4" s="850"/>
      <c r="I4" s="850"/>
      <c r="J4" s="850"/>
      <c r="K4" s="850"/>
      <c r="L4" s="850"/>
      <c r="M4" s="851"/>
      <c r="N4" s="855" t="s">
        <v>8</v>
      </c>
      <c r="O4" s="856"/>
      <c r="P4" s="856"/>
      <c r="Q4" s="856"/>
      <c r="R4" s="856"/>
      <c r="S4" s="856"/>
      <c r="T4" s="857"/>
    </row>
    <row r="5" spans="1:20">
      <c r="A5" s="2"/>
      <c r="B5" s="2"/>
      <c r="C5" s="2"/>
      <c r="D5" s="2"/>
      <c r="E5" s="2"/>
      <c r="F5" s="2"/>
      <c r="G5" s="2"/>
      <c r="H5" s="2"/>
      <c r="I5" s="2"/>
      <c r="J5" s="3"/>
      <c r="K5" s="3"/>
      <c r="L5" s="4"/>
      <c r="M5" s="4"/>
      <c r="N5" s="4"/>
      <c r="O5" s="4"/>
      <c r="P5" s="4"/>
      <c r="Q5" s="4"/>
      <c r="R5" s="4"/>
      <c r="S5" s="4"/>
      <c r="T5" s="4"/>
    </row>
    <row r="6" spans="1:20">
      <c r="A6" s="809" t="s">
        <v>10</v>
      </c>
      <c r="B6" s="809"/>
      <c r="C6" s="809"/>
      <c r="D6" s="809"/>
      <c r="E6" s="809"/>
      <c r="F6" s="858" t="s">
        <v>435</v>
      </c>
      <c r="G6" s="811"/>
      <c r="H6" s="811"/>
      <c r="I6" s="811"/>
      <c r="J6" s="811"/>
      <c r="K6" s="811"/>
      <c r="L6" s="811"/>
      <c r="M6" s="812"/>
      <c r="N6" s="4"/>
      <c r="O6" s="4"/>
      <c r="P6" s="4"/>
      <c r="Q6" s="4"/>
      <c r="R6" s="4"/>
      <c r="S6" s="4"/>
      <c r="T6" s="4"/>
    </row>
    <row r="7" spans="1:20">
      <c r="A7" s="809" t="s">
        <v>26</v>
      </c>
      <c r="B7" s="809"/>
      <c r="C7" s="809"/>
      <c r="D7" s="809"/>
      <c r="E7" s="809"/>
      <c r="F7" s="858">
        <v>2021</v>
      </c>
      <c r="G7" s="811"/>
      <c r="H7" s="811"/>
      <c r="I7" s="811"/>
      <c r="J7" s="811"/>
      <c r="K7" s="811"/>
      <c r="L7" s="811"/>
      <c r="M7" s="812"/>
      <c r="N7" s="4"/>
      <c r="O7" s="4"/>
      <c r="P7" s="4"/>
      <c r="Q7" s="4"/>
      <c r="R7" s="4"/>
      <c r="S7" s="4"/>
      <c r="T7" s="4"/>
    </row>
    <row r="8" spans="1:20">
      <c r="A8" s="809" t="s">
        <v>6</v>
      </c>
      <c r="B8" s="809"/>
      <c r="C8" s="809"/>
      <c r="D8" s="809"/>
      <c r="E8" s="809"/>
      <c r="F8" s="810">
        <v>44197</v>
      </c>
      <c r="G8" s="811"/>
      <c r="H8" s="811"/>
      <c r="I8" s="811"/>
      <c r="J8" s="811"/>
      <c r="K8" s="811"/>
      <c r="L8" s="811"/>
      <c r="M8" s="812"/>
      <c r="N8" s="4"/>
      <c r="O8" s="4"/>
      <c r="P8" s="4"/>
      <c r="Q8" s="4"/>
      <c r="R8" s="4"/>
      <c r="S8" s="4"/>
      <c r="T8" s="4"/>
    </row>
    <row r="9" spans="1:20">
      <c r="A9" s="809" t="s">
        <v>7</v>
      </c>
      <c r="B9" s="809"/>
      <c r="C9" s="809"/>
      <c r="D9" s="809"/>
      <c r="E9" s="809"/>
      <c r="F9" s="810">
        <v>44206</v>
      </c>
      <c r="G9" s="811"/>
      <c r="H9" s="811"/>
      <c r="I9" s="811"/>
      <c r="J9" s="811"/>
      <c r="K9" s="811"/>
      <c r="L9" s="811"/>
      <c r="M9" s="812"/>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3" t="s">
        <v>9</v>
      </c>
      <c r="B11" s="814"/>
      <c r="C11" s="814"/>
      <c r="D11" s="814"/>
      <c r="E11" s="814"/>
      <c r="F11" s="814"/>
      <c r="G11" s="814"/>
      <c r="H11" s="814"/>
      <c r="I11" s="814"/>
      <c r="J11" s="814"/>
      <c r="K11" s="814"/>
      <c r="L11" s="814"/>
      <c r="M11" s="814"/>
      <c r="N11" s="814"/>
      <c r="O11" s="814"/>
      <c r="P11" s="814"/>
      <c r="Q11" s="814"/>
      <c r="R11" s="814"/>
      <c r="S11" s="814"/>
      <c r="T11" s="815"/>
    </row>
    <row r="12" spans="1:20" ht="14.25" thickBot="1">
      <c r="A12" s="7"/>
      <c r="B12" s="8"/>
      <c r="C12" s="8"/>
      <c r="D12" s="8"/>
      <c r="E12" s="8"/>
      <c r="F12" s="8"/>
      <c r="G12" s="8"/>
      <c r="H12" s="8"/>
      <c r="I12" s="8"/>
      <c r="J12" s="8"/>
      <c r="K12" s="8"/>
      <c r="L12" s="8"/>
      <c r="M12" s="8"/>
      <c r="N12" s="8"/>
      <c r="O12" s="8"/>
      <c r="P12" s="8"/>
      <c r="Q12" s="8"/>
      <c r="R12" s="8"/>
      <c r="S12" s="8"/>
      <c r="T12" s="9"/>
    </row>
    <row r="13" spans="1:20" ht="14.25" thickBot="1">
      <c r="A13" s="816" t="s">
        <v>16</v>
      </c>
      <c r="B13" s="817"/>
      <c r="C13" s="817"/>
      <c r="D13" s="817"/>
      <c r="E13" s="817"/>
      <c r="F13" s="817"/>
      <c r="G13" s="817"/>
      <c r="H13" s="817"/>
      <c r="I13" s="817"/>
      <c r="J13" s="817"/>
      <c r="K13" s="817"/>
      <c r="L13" s="818"/>
      <c r="M13" s="819" t="s">
        <v>1</v>
      </c>
      <c r="N13" s="819"/>
      <c r="O13" s="819"/>
      <c r="P13" s="819"/>
      <c r="Q13" s="819"/>
      <c r="R13" s="819"/>
      <c r="S13" s="819"/>
      <c r="T13" s="820"/>
    </row>
    <row r="14" spans="1:20" ht="23.25" customHeight="1" thickBot="1">
      <c r="A14" s="836" t="s">
        <v>28</v>
      </c>
      <c r="B14" s="803" t="s">
        <v>555</v>
      </c>
      <c r="C14" s="803" t="s">
        <v>556</v>
      </c>
      <c r="D14" s="836" t="s">
        <v>27</v>
      </c>
      <c r="E14" s="838" t="s">
        <v>20</v>
      </c>
      <c r="F14" s="840" t="s">
        <v>11</v>
      </c>
      <c r="G14" s="841"/>
      <c r="H14" s="841"/>
      <c r="I14" s="842"/>
      <c r="J14" s="832" t="s">
        <v>21</v>
      </c>
      <c r="K14" s="832" t="s">
        <v>22</v>
      </c>
      <c r="L14" s="832" t="s">
        <v>2</v>
      </c>
      <c r="M14" s="834" t="s">
        <v>23</v>
      </c>
      <c r="N14" s="823" t="s">
        <v>3</v>
      </c>
      <c r="O14" s="824"/>
      <c r="P14" s="825"/>
      <c r="Q14" s="826" t="s">
        <v>390</v>
      </c>
      <c r="R14" s="828" t="s">
        <v>5</v>
      </c>
      <c r="S14" s="11" t="s">
        <v>30</v>
      </c>
      <c r="T14" s="830" t="s">
        <v>0</v>
      </c>
    </row>
    <row r="15" spans="1:20" ht="45.75" customHeight="1" thickBot="1">
      <c r="A15" s="837"/>
      <c r="B15" s="804"/>
      <c r="C15" s="804"/>
      <c r="D15" s="837"/>
      <c r="E15" s="839"/>
      <c r="F15" s="12" t="s">
        <v>12</v>
      </c>
      <c r="G15" s="12" t="s">
        <v>13</v>
      </c>
      <c r="H15" s="12" t="s">
        <v>14</v>
      </c>
      <c r="I15" s="12" t="s">
        <v>15</v>
      </c>
      <c r="J15" s="833"/>
      <c r="K15" s="833"/>
      <c r="L15" s="833"/>
      <c r="M15" s="835"/>
      <c r="N15" s="67" t="s">
        <v>31</v>
      </c>
      <c r="O15" s="14" t="s">
        <v>29</v>
      </c>
      <c r="P15" s="15" t="s">
        <v>32</v>
      </c>
      <c r="Q15" s="827"/>
      <c r="R15" s="829"/>
      <c r="S15" s="16"/>
      <c r="T15" s="831"/>
    </row>
    <row r="16" spans="1:20" ht="14.25" thickBot="1">
      <c r="A16" s="2"/>
      <c r="B16" s="2"/>
      <c r="C16" s="2"/>
      <c r="D16" s="2"/>
      <c r="E16" s="2"/>
      <c r="F16" s="2"/>
      <c r="G16" s="2"/>
      <c r="H16" s="2"/>
      <c r="I16" s="2"/>
      <c r="J16" s="2"/>
      <c r="K16" s="2"/>
      <c r="L16" s="17"/>
      <c r="M16" s="2"/>
      <c r="N16" s="18"/>
      <c r="O16" s="18"/>
      <c r="P16" s="18"/>
      <c r="Q16" s="2"/>
      <c r="R16" s="2"/>
      <c r="S16" s="2"/>
      <c r="T16" s="2"/>
    </row>
    <row r="17" spans="1:21" ht="27">
      <c r="A17" s="975">
        <v>1</v>
      </c>
      <c r="B17" s="896" t="s">
        <v>569</v>
      </c>
      <c r="C17" s="896" t="s">
        <v>692</v>
      </c>
      <c r="D17" s="896" t="s">
        <v>436</v>
      </c>
      <c r="E17" s="344" t="s">
        <v>437</v>
      </c>
      <c r="F17" s="979">
        <v>0</v>
      </c>
      <c r="G17" s="974"/>
      <c r="H17" s="974">
        <v>0</v>
      </c>
      <c r="I17" s="974"/>
      <c r="J17" s="896" t="s">
        <v>438</v>
      </c>
      <c r="K17" s="977">
        <v>1500000</v>
      </c>
      <c r="L17" s="978">
        <v>0</v>
      </c>
      <c r="M17" s="974">
        <v>0.5</v>
      </c>
      <c r="N17" s="950">
        <v>5.0000000000000001E-3</v>
      </c>
      <c r="O17" s="924">
        <f>IF(M17&lt;1,(AVERAGE(F17:I17)/M17),SUM(F17:I17)/M17)</f>
        <v>0</v>
      </c>
      <c r="P17" s="952" t="str">
        <f>IF(O17&lt;=V$17,"T",IF(O17&lt;$Y$17,"R",IF(O17&gt;=$Y$17,"P")))</f>
        <v>T</v>
      </c>
      <c r="Q17" s="967">
        <v>0</v>
      </c>
      <c r="R17" s="934"/>
      <c r="S17" s="934" t="s">
        <v>439</v>
      </c>
      <c r="T17" s="937"/>
    </row>
    <row r="18" spans="1:21" ht="27">
      <c r="A18" s="956"/>
      <c r="B18" s="897"/>
      <c r="C18" s="897"/>
      <c r="D18" s="897"/>
      <c r="E18" s="345" t="s">
        <v>440</v>
      </c>
      <c r="F18" s="970"/>
      <c r="G18" s="941"/>
      <c r="H18" s="941"/>
      <c r="I18" s="941"/>
      <c r="J18" s="897"/>
      <c r="K18" s="940"/>
      <c r="L18" s="926"/>
      <c r="M18" s="941"/>
      <c r="N18" s="943"/>
      <c r="O18" s="946"/>
      <c r="P18" s="948"/>
      <c r="Q18" s="932"/>
      <c r="R18" s="935"/>
      <c r="S18" s="935"/>
      <c r="T18" s="929"/>
    </row>
    <row r="19" spans="1:21" ht="27">
      <c r="A19" s="956"/>
      <c r="B19" s="897"/>
      <c r="C19" s="897"/>
      <c r="D19" s="897"/>
      <c r="E19" s="345" t="s">
        <v>441</v>
      </c>
      <c r="F19" s="970"/>
      <c r="G19" s="976"/>
      <c r="H19" s="976"/>
      <c r="I19" s="976"/>
      <c r="J19" s="897"/>
      <c r="K19" s="940"/>
      <c r="L19" s="926"/>
      <c r="M19" s="941"/>
      <c r="N19" s="944"/>
      <c r="O19" s="925"/>
      <c r="P19" s="949"/>
      <c r="Q19" s="933"/>
      <c r="R19" s="936"/>
      <c r="S19" s="936"/>
      <c r="T19" s="930"/>
    </row>
    <row r="20" spans="1:21" ht="27">
      <c r="A20" s="955">
        <v>2</v>
      </c>
      <c r="B20" s="897"/>
      <c r="C20" s="897"/>
      <c r="D20" s="917" t="s">
        <v>442</v>
      </c>
      <c r="E20" s="345" t="s">
        <v>443</v>
      </c>
      <c r="F20" s="969">
        <v>25</v>
      </c>
      <c r="G20" s="951">
        <v>25</v>
      </c>
      <c r="H20" s="951">
        <v>25</v>
      </c>
      <c r="I20" s="951"/>
      <c r="J20" s="917" t="s">
        <v>444</v>
      </c>
      <c r="K20" s="972">
        <v>0</v>
      </c>
      <c r="L20" s="951">
        <v>0</v>
      </c>
      <c r="M20" s="951">
        <v>75</v>
      </c>
      <c r="N20" s="942">
        <f t="shared" ref="N20:N24" si="0">IF(M20&lt;1,M20-AVERAGE(F20:I20),M20-(SUM(F20:I20)))</f>
        <v>0</v>
      </c>
      <c r="O20" s="945">
        <f t="shared" ref="O20:O24" si="1">IF(M20&lt;1,(AVERAGE(F20:I20)/M20),SUM(F20:I20)/M20)</f>
        <v>1</v>
      </c>
      <c r="P20" s="947" t="str">
        <f t="shared" ref="P20:P24" si="2">IF(O20&lt;=V$17,"T",IF(O20&lt;$Y$17,"R",IF(O20&gt;=$Y$17,"P")))</f>
        <v>P</v>
      </c>
      <c r="Q20" s="931">
        <v>0</v>
      </c>
      <c r="R20" s="917" t="s">
        <v>445</v>
      </c>
      <c r="S20" s="962" t="s">
        <v>446</v>
      </c>
      <c r="T20" s="928" t="s">
        <v>447</v>
      </c>
    </row>
    <row r="21" spans="1:21" ht="27">
      <c r="A21" s="956"/>
      <c r="B21" s="897"/>
      <c r="C21" s="897"/>
      <c r="D21" s="897"/>
      <c r="E21" s="345" t="s">
        <v>448</v>
      </c>
      <c r="F21" s="970"/>
      <c r="G21" s="926"/>
      <c r="H21" s="926"/>
      <c r="I21" s="926"/>
      <c r="J21" s="897"/>
      <c r="K21" s="940"/>
      <c r="L21" s="926"/>
      <c r="M21" s="926"/>
      <c r="N21" s="943"/>
      <c r="O21" s="946"/>
      <c r="P21" s="948"/>
      <c r="Q21" s="932"/>
      <c r="R21" s="897"/>
      <c r="S21" s="935"/>
      <c r="T21" s="929"/>
    </row>
    <row r="22" spans="1:21">
      <c r="A22" s="956"/>
      <c r="B22" s="897"/>
      <c r="C22" s="897"/>
      <c r="D22" s="897"/>
      <c r="E22" s="72" t="s">
        <v>449</v>
      </c>
      <c r="F22" s="970"/>
      <c r="G22" s="926"/>
      <c r="H22" s="926"/>
      <c r="I22" s="926"/>
      <c r="J22" s="897"/>
      <c r="K22" s="940"/>
      <c r="L22" s="926"/>
      <c r="M22" s="926"/>
      <c r="N22" s="943"/>
      <c r="O22" s="946"/>
      <c r="P22" s="948"/>
      <c r="Q22" s="932"/>
      <c r="R22" s="897"/>
      <c r="S22" s="935"/>
      <c r="T22" s="929"/>
    </row>
    <row r="23" spans="1:21">
      <c r="A23" s="968"/>
      <c r="B23" s="897"/>
      <c r="C23" s="897"/>
      <c r="D23" s="898"/>
      <c r="E23" s="72" t="s">
        <v>450</v>
      </c>
      <c r="F23" s="971"/>
      <c r="G23" s="927"/>
      <c r="H23" s="927"/>
      <c r="I23" s="927"/>
      <c r="J23" s="898"/>
      <c r="K23" s="973"/>
      <c r="L23" s="927"/>
      <c r="M23" s="927"/>
      <c r="N23" s="944"/>
      <c r="O23" s="925"/>
      <c r="P23" s="949"/>
      <c r="Q23" s="933"/>
      <c r="R23" s="898"/>
      <c r="S23" s="936"/>
      <c r="T23" s="930"/>
    </row>
    <row r="24" spans="1:21" ht="40.5">
      <c r="A24" s="955">
        <v>3</v>
      </c>
      <c r="B24" s="897"/>
      <c r="C24" s="897"/>
      <c r="D24" s="917" t="s">
        <v>451</v>
      </c>
      <c r="E24" s="72" t="s">
        <v>452</v>
      </c>
      <c r="F24" s="938">
        <v>1</v>
      </c>
      <c r="G24" s="885"/>
      <c r="H24" s="885"/>
      <c r="I24" s="885"/>
      <c r="J24" s="805" t="s">
        <v>453</v>
      </c>
      <c r="K24" s="940">
        <v>500000</v>
      </c>
      <c r="L24" s="940">
        <v>414000</v>
      </c>
      <c r="M24" s="941">
        <v>1</v>
      </c>
      <c r="N24" s="942">
        <f t="shared" si="0"/>
        <v>0</v>
      </c>
      <c r="O24" s="945">
        <f t="shared" si="1"/>
        <v>1</v>
      </c>
      <c r="P24" s="947" t="str">
        <f t="shared" si="2"/>
        <v>P</v>
      </c>
      <c r="Q24" s="960">
        <f>ROUNDDOWN((L24*100)/K24,2)/100</f>
        <v>0.82799999999999996</v>
      </c>
      <c r="R24" s="917" t="s">
        <v>454</v>
      </c>
      <c r="S24" s="962" t="s">
        <v>455</v>
      </c>
      <c r="T24" s="963" t="s">
        <v>456</v>
      </c>
    </row>
    <row r="25" spans="1:21" ht="27">
      <c r="A25" s="956"/>
      <c r="B25" s="897"/>
      <c r="C25" s="897"/>
      <c r="D25" s="897"/>
      <c r="E25" s="72" t="s">
        <v>457</v>
      </c>
      <c r="F25" s="938"/>
      <c r="G25" s="885"/>
      <c r="H25" s="885"/>
      <c r="I25" s="885"/>
      <c r="J25" s="805"/>
      <c r="K25" s="940"/>
      <c r="L25" s="940"/>
      <c r="M25" s="941"/>
      <c r="N25" s="943"/>
      <c r="O25" s="946"/>
      <c r="P25" s="948"/>
      <c r="Q25" s="961"/>
      <c r="R25" s="897"/>
      <c r="S25" s="935"/>
      <c r="T25" s="964"/>
    </row>
    <row r="26" spans="1:21" ht="27">
      <c r="A26" s="956"/>
      <c r="B26" s="897"/>
      <c r="C26" s="897"/>
      <c r="D26" s="897"/>
      <c r="E26" s="72" t="s">
        <v>458</v>
      </c>
      <c r="F26" s="938"/>
      <c r="G26" s="885"/>
      <c r="H26" s="885"/>
      <c r="I26" s="885"/>
      <c r="J26" s="805"/>
      <c r="K26" s="940"/>
      <c r="L26" s="940"/>
      <c r="M26" s="941"/>
      <c r="N26" s="943"/>
      <c r="O26" s="946"/>
      <c r="P26" s="948"/>
      <c r="Q26" s="961"/>
      <c r="R26" s="897"/>
      <c r="S26" s="935"/>
      <c r="T26" s="964"/>
    </row>
    <row r="27" spans="1:21" ht="27">
      <c r="A27" s="956"/>
      <c r="B27" s="897"/>
      <c r="C27" s="897"/>
      <c r="D27" s="897"/>
      <c r="E27" s="130" t="s">
        <v>459</v>
      </c>
      <c r="F27" s="957"/>
      <c r="G27" s="951"/>
      <c r="H27" s="951"/>
      <c r="I27" s="951"/>
      <c r="J27" s="917"/>
      <c r="K27" s="940"/>
      <c r="L27" s="940"/>
      <c r="M27" s="941"/>
      <c r="N27" s="943"/>
      <c r="O27" s="946"/>
      <c r="P27" s="948"/>
      <c r="Q27" s="961"/>
      <c r="R27" s="897"/>
      <c r="S27" s="935"/>
      <c r="T27" s="964"/>
    </row>
    <row r="28" spans="1:21" ht="25.5" customHeight="1">
      <c r="A28" s="806">
        <v>4</v>
      </c>
      <c r="B28" s="805" t="s">
        <v>570</v>
      </c>
      <c r="C28" s="805" t="s">
        <v>695</v>
      </c>
      <c r="D28" s="805" t="s">
        <v>460</v>
      </c>
      <c r="E28" s="72" t="s">
        <v>461</v>
      </c>
      <c r="F28" s="938">
        <v>0.25</v>
      </c>
      <c r="G28" s="938">
        <v>0.25</v>
      </c>
      <c r="H28" s="885">
        <v>25</v>
      </c>
      <c r="I28" s="885"/>
      <c r="J28" s="805" t="s">
        <v>444</v>
      </c>
      <c r="K28" s="885">
        <v>0</v>
      </c>
      <c r="L28" s="885">
        <v>0</v>
      </c>
      <c r="M28" s="885">
        <v>75</v>
      </c>
      <c r="N28" s="938">
        <v>0</v>
      </c>
      <c r="O28" s="958">
        <v>1</v>
      </c>
      <c r="P28" s="959" t="str">
        <f>IF(O28&lt;=U$17,"T",IF(O28&lt;$Y$17,"R",IF(O28&gt;=$Y$17,"P")))</f>
        <v>P</v>
      </c>
      <c r="Q28" s="959"/>
      <c r="R28" s="965">
        <v>0</v>
      </c>
      <c r="S28" s="966" t="s">
        <v>462</v>
      </c>
      <c r="T28" s="939" t="s">
        <v>805</v>
      </c>
      <c r="U28" s="953"/>
    </row>
    <row r="29" spans="1:21" ht="15" customHeight="1">
      <c r="A29" s="806"/>
      <c r="B29" s="805"/>
      <c r="C29" s="805"/>
      <c r="D29" s="805"/>
      <c r="E29" s="72" t="s">
        <v>463</v>
      </c>
      <c r="F29" s="938"/>
      <c r="G29" s="938"/>
      <c r="H29" s="885"/>
      <c r="I29" s="885"/>
      <c r="J29" s="805"/>
      <c r="K29" s="885"/>
      <c r="L29" s="885"/>
      <c r="M29" s="885"/>
      <c r="N29" s="938"/>
      <c r="O29" s="958"/>
      <c r="P29" s="959"/>
      <c r="Q29" s="959"/>
      <c r="R29" s="965"/>
      <c r="S29" s="966"/>
      <c r="T29" s="939"/>
      <c r="U29" s="954"/>
    </row>
    <row r="30" spans="1:21" ht="15" customHeight="1">
      <c r="A30" s="806"/>
      <c r="B30" s="805"/>
      <c r="C30" s="805"/>
      <c r="D30" s="805"/>
      <c r="E30" s="72" t="s">
        <v>464</v>
      </c>
      <c r="F30" s="938"/>
      <c r="G30" s="938"/>
      <c r="H30" s="885"/>
      <c r="I30" s="885"/>
      <c r="J30" s="805"/>
      <c r="K30" s="885"/>
      <c r="L30" s="885"/>
      <c r="M30" s="885"/>
      <c r="N30" s="938"/>
      <c r="O30" s="958"/>
      <c r="P30" s="959"/>
      <c r="Q30" s="959"/>
      <c r="R30" s="965"/>
      <c r="S30" s="966"/>
      <c r="T30" s="939"/>
      <c r="U30" s="954"/>
    </row>
    <row r="31" spans="1:21" ht="45" customHeight="1">
      <c r="A31" s="806"/>
      <c r="B31" s="805"/>
      <c r="C31" s="805"/>
      <c r="D31" s="805"/>
      <c r="E31" s="72" t="s">
        <v>465</v>
      </c>
      <c r="F31" s="938"/>
      <c r="G31" s="938"/>
      <c r="H31" s="885"/>
      <c r="I31" s="885"/>
      <c r="J31" s="805"/>
      <c r="K31" s="885"/>
      <c r="L31" s="885"/>
      <c r="M31" s="885"/>
      <c r="N31" s="938"/>
      <c r="O31" s="958"/>
      <c r="P31" s="959"/>
      <c r="Q31" s="959"/>
      <c r="R31" s="965"/>
      <c r="S31" s="966"/>
      <c r="T31" s="939"/>
      <c r="U31" s="954"/>
    </row>
    <row r="32" spans="1:21" ht="45" customHeight="1">
      <c r="A32" s="875">
        <v>5</v>
      </c>
      <c r="B32" s="805"/>
      <c r="C32" s="805"/>
      <c r="D32" s="878" t="s">
        <v>794</v>
      </c>
      <c r="E32" s="42" t="s">
        <v>795</v>
      </c>
      <c r="F32" s="27">
        <v>4</v>
      </c>
      <c r="G32" s="467">
        <v>4</v>
      </c>
      <c r="H32" s="467">
        <v>4</v>
      </c>
      <c r="I32" s="83"/>
      <c r="J32" s="982" t="s">
        <v>798</v>
      </c>
      <c r="K32" s="83">
        <v>0</v>
      </c>
      <c r="L32" s="83">
        <v>0</v>
      </c>
      <c r="M32" s="90">
        <v>12</v>
      </c>
      <c r="N32" s="394">
        <f>IF(M32&lt;1,M32-AVERAGE(F32:I32),M32-(SUM(F32:I32)))</f>
        <v>0</v>
      </c>
      <c r="O32" s="473">
        <f t="shared" ref="O32:O33" si="3">IF(M32&lt;1,(AVERAGE(F32:I32)/M32),SUM(F32:I32)/M32)</f>
        <v>1</v>
      </c>
      <c r="P32" s="359" t="str">
        <f t="shared" ref="P32:P35" si="4">IF(O32&lt;=V$26,"T",IF(O32&lt;$Y$26,"R",IF(O32&gt;=$Y$26,"P")))</f>
        <v>P</v>
      </c>
      <c r="Q32" s="90" t="s">
        <v>799</v>
      </c>
      <c r="R32" s="90" t="s">
        <v>799</v>
      </c>
      <c r="S32" s="980" t="s">
        <v>800</v>
      </c>
      <c r="T32" s="761" t="s">
        <v>801</v>
      </c>
      <c r="U32" s="395"/>
    </row>
    <row r="33" spans="1:21" ht="45" customHeight="1">
      <c r="A33" s="875"/>
      <c r="B33" s="805"/>
      <c r="C33" s="805"/>
      <c r="D33" s="878"/>
      <c r="E33" s="42" t="s">
        <v>803</v>
      </c>
      <c r="F33" s="27">
        <v>4</v>
      </c>
      <c r="G33" s="467">
        <v>4</v>
      </c>
      <c r="H33" s="467">
        <v>4</v>
      </c>
      <c r="I33" s="83"/>
      <c r="J33" s="983"/>
      <c r="K33" s="83">
        <v>0</v>
      </c>
      <c r="L33" s="83">
        <v>0</v>
      </c>
      <c r="M33" s="90">
        <v>12</v>
      </c>
      <c r="N33" s="394">
        <f t="shared" ref="N33" si="5">IF(M33&lt;1,M33-AVERAGE(F33:I33),M33-(SUM(F33:I33)))</f>
        <v>0</v>
      </c>
      <c r="O33" s="473">
        <f t="shared" si="3"/>
        <v>1</v>
      </c>
      <c r="P33" s="359" t="str">
        <f t="shared" si="4"/>
        <v>P</v>
      </c>
      <c r="Q33" s="90" t="s">
        <v>799</v>
      </c>
      <c r="R33" s="90" t="s">
        <v>799</v>
      </c>
      <c r="S33" s="980"/>
      <c r="T33" s="981" t="s">
        <v>802</v>
      </c>
      <c r="U33" s="395"/>
    </row>
    <row r="34" spans="1:21" ht="45" customHeight="1">
      <c r="A34" s="875"/>
      <c r="B34" s="805"/>
      <c r="C34" s="805"/>
      <c r="D34" s="878"/>
      <c r="E34" s="42" t="s">
        <v>797</v>
      </c>
      <c r="F34" s="38">
        <v>1</v>
      </c>
      <c r="G34" s="468">
        <v>1</v>
      </c>
      <c r="H34" s="468">
        <v>1</v>
      </c>
      <c r="I34" s="83"/>
      <c r="J34" s="983"/>
      <c r="K34" s="83">
        <v>0</v>
      </c>
      <c r="L34" s="83">
        <v>0</v>
      </c>
      <c r="M34" s="311">
        <v>1</v>
      </c>
      <c r="N34" s="394">
        <v>0</v>
      </c>
      <c r="O34" s="473">
        <v>1</v>
      </c>
      <c r="P34" s="359" t="str">
        <f t="shared" si="4"/>
        <v>P</v>
      </c>
      <c r="Q34" s="90" t="s">
        <v>799</v>
      </c>
      <c r="R34" s="90" t="s">
        <v>799</v>
      </c>
      <c r="S34" s="980"/>
      <c r="T34" s="981"/>
      <c r="U34" s="395"/>
    </row>
    <row r="35" spans="1:21" ht="35.25" customHeight="1" thickBot="1">
      <c r="A35" s="876"/>
      <c r="B35" s="877"/>
      <c r="C35" s="877"/>
      <c r="D35" s="879"/>
      <c r="E35" s="113" t="s">
        <v>804</v>
      </c>
      <c r="F35" s="400">
        <v>1</v>
      </c>
      <c r="G35" s="400">
        <v>1</v>
      </c>
      <c r="H35" s="401">
        <v>1</v>
      </c>
      <c r="I35" s="347"/>
      <c r="J35" s="984"/>
      <c r="K35" s="52">
        <v>0</v>
      </c>
      <c r="L35" s="347"/>
      <c r="M35" s="401">
        <v>1</v>
      </c>
      <c r="N35" s="402">
        <v>0</v>
      </c>
      <c r="O35" s="474">
        <v>1</v>
      </c>
      <c r="P35" s="360" t="str">
        <f t="shared" si="4"/>
        <v>P</v>
      </c>
      <c r="Q35" s="403" t="s">
        <v>799</v>
      </c>
      <c r="R35" s="403" t="s">
        <v>799</v>
      </c>
      <c r="S35" s="762"/>
      <c r="T35" s="763"/>
      <c r="U35" s="395"/>
    </row>
    <row r="36" spans="1:21" ht="12.75" customHeight="1">
      <c r="A36" s="346"/>
      <c r="B36" s="343"/>
      <c r="C36" s="343"/>
      <c r="D36" s="343"/>
      <c r="E36" s="343"/>
      <c r="F36" s="343"/>
      <c r="G36" s="343"/>
      <c r="H36" s="343"/>
      <c r="I36" s="343"/>
      <c r="J36" s="343"/>
      <c r="K36" s="343"/>
      <c r="L36" s="343"/>
      <c r="M36" s="343"/>
      <c r="N36" s="343"/>
      <c r="O36" s="343"/>
      <c r="P36" s="343"/>
      <c r="Q36" s="343"/>
      <c r="R36" s="343"/>
      <c r="S36" s="728"/>
      <c r="T36" s="397"/>
    </row>
    <row r="37" spans="1:21" ht="12.75" customHeight="1">
      <c r="A37" s="54" t="s">
        <v>25</v>
      </c>
      <c r="B37" s="319"/>
      <c r="C37" s="319"/>
      <c r="D37" s="319"/>
      <c r="E37" s="319"/>
      <c r="F37" s="319"/>
      <c r="G37" s="319"/>
      <c r="H37" s="319"/>
      <c r="I37" s="319"/>
      <c r="J37" s="319"/>
      <c r="K37" s="319"/>
      <c r="L37" s="319"/>
      <c r="M37" s="319"/>
      <c r="N37" s="319"/>
      <c r="O37" s="319"/>
      <c r="P37" s="319"/>
      <c r="Q37" s="319"/>
      <c r="R37" s="319"/>
      <c r="S37" s="319"/>
      <c r="T37" s="320"/>
    </row>
    <row r="38" spans="1:21" ht="12.75" customHeight="1">
      <c r="A38" s="318"/>
      <c r="B38" s="319"/>
      <c r="C38" s="319"/>
      <c r="D38" s="319"/>
      <c r="E38" s="319"/>
      <c r="F38" s="319"/>
      <c r="G38" s="319"/>
      <c r="H38" s="319"/>
      <c r="I38" s="319"/>
      <c r="J38" s="319"/>
      <c r="K38" s="319"/>
      <c r="L38" s="319"/>
      <c r="M38" s="319"/>
      <c r="N38" s="319"/>
      <c r="O38" s="319"/>
      <c r="P38" s="319"/>
      <c r="Q38" s="319"/>
      <c r="R38" s="319"/>
      <c r="S38" s="319"/>
      <c r="T38" s="320"/>
    </row>
    <row r="39" spans="1:21">
      <c r="A39" s="318"/>
      <c r="B39" s="319"/>
      <c r="C39" s="319"/>
      <c r="D39" s="319"/>
      <c r="E39" s="319"/>
      <c r="F39" s="319"/>
      <c r="G39" s="319"/>
      <c r="H39" s="319"/>
      <c r="I39" s="319"/>
      <c r="J39" s="319"/>
      <c r="K39" s="319"/>
      <c r="L39" s="319"/>
      <c r="M39" s="319"/>
      <c r="N39" s="319"/>
      <c r="O39" s="319"/>
      <c r="P39" s="319"/>
      <c r="Q39" s="319"/>
      <c r="R39" s="319"/>
      <c r="S39" s="319"/>
      <c r="T39" s="320"/>
    </row>
    <row r="40" spans="1:21">
      <c r="A40" s="318"/>
      <c r="B40" s="319"/>
      <c r="C40" s="319"/>
      <c r="D40" s="319"/>
      <c r="E40" s="319"/>
      <c r="F40" s="319"/>
      <c r="G40" s="319"/>
      <c r="H40" s="319"/>
      <c r="I40" s="319"/>
      <c r="J40" s="319"/>
      <c r="K40" s="319"/>
      <c r="L40" s="319"/>
      <c r="M40" s="319"/>
      <c r="N40" s="319"/>
      <c r="O40" s="319"/>
      <c r="P40" s="319"/>
      <c r="Q40" s="319"/>
      <c r="R40" s="319"/>
      <c r="S40" s="319"/>
      <c r="T40" s="320"/>
    </row>
    <row r="41" spans="1:21">
      <c r="A41" s="333"/>
      <c r="B41" s="188"/>
      <c r="C41" s="188"/>
      <c r="D41" s="188"/>
      <c r="E41" s="188"/>
      <c r="F41" s="188"/>
      <c r="G41" s="188"/>
      <c r="H41" s="188"/>
      <c r="I41" s="188"/>
      <c r="J41" s="188"/>
      <c r="K41" s="188"/>
      <c r="L41" s="188"/>
      <c r="M41" s="188"/>
      <c r="N41" s="188"/>
      <c r="O41" s="188"/>
      <c r="P41" s="188"/>
      <c r="Q41" s="188"/>
      <c r="R41" s="188"/>
      <c r="S41" s="188"/>
      <c r="T41" s="329"/>
    </row>
    <row r="42" spans="1:21">
      <c r="A42" s="334"/>
      <c r="B42" s="334"/>
      <c r="C42" s="334"/>
      <c r="D42" s="328"/>
      <c r="E42" s="328"/>
      <c r="F42" s="334"/>
      <c r="G42" s="334"/>
      <c r="H42" s="328"/>
      <c r="I42" s="334"/>
      <c r="J42" s="328"/>
      <c r="K42" s="334"/>
      <c r="L42" s="334"/>
      <c r="M42" s="334"/>
      <c r="N42" s="334"/>
      <c r="O42" s="334"/>
      <c r="P42" s="334"/>
      <c r="Q42" s="334"/>
      <c r="R42" s="334"/>
      <c r="S42" s="334"/>
      <c r="T42" s="334"/>
      <c r="U42" s="334"/>
    </row>
    <row r="43" spans="1:21">
      <c r="A43" s="334"/>
      <c r="B43" s="334"/>
      <c r="C43" s="334"/>
      <c r="D43" s="328"/>
      <c r="E43" s="328"/>
      <c r="F43" s="334"/>
      <c r="G43" s="334"/>
      <c r="H43" s="334"/>
      <c r="I43" s="334"/>
      <c r="J43" s="328"/>
      <c r="K43" s="334"/>
      <c r="L43" s="334"/>
      <c r="M43" s="334"/>
      <c r="N43" s="334"/>
      <c r="O43" s="334"/>
      <c r="P43" s="334"/>
      <c r="Q43" s="334"/>
      <c r="R43" s="334"/>
      <c r="S43" s="334"/>
      <c r="T43" s="334"/>
      <c r="U43" s="334"/>
    </row>
    <row r="44" spans="1:21">
      <c r="A44" s="334"/>
      <c r="B44" s="334"/>
      <c r="C44" s="334"/>
      <c r="D44" s="328"/>
      <c r="E44" s="328"/>
      <c r="F44" s="334"/>
      <c r="G44" s="334"/>
      <c r="H44" s="334"/>
      <c r="I44" s="334"/>
      <c r="J44" s="328"/>
      <c r="K44" s="334"/>
      <c r="L44" s="334"/>
      <c r="M44" s="334"/>
      <c r="N44" s="334"/>
      <c r="O44" s="334"/>
      <c r="P44" s="334"/>
      <c r="Q44" s="334"/>
      <c r="R44" s="334"/>
      <c r="S44" s="334"/>
      <c r="T44" s="334"/>
      <c r="U44" s="334"/>
    </row>
    <row r="45" spans="1:21">
      <c r="A45" s="334"/>
      <c r="B45" s="334"/>
      <c r="C45" s="334"/>
      <c r="D45" s="328"/>
      <c r="E45" s="328"/>
      <c r="F45" s="334"/>
      <c r="G45" s="334"/>
      <c r="H45" s="334"/>
      <c r="I45" s="334"/>
      <c r="J45" s="328"/>
      <c r="K45" s="334"/>
      <c r="L45" s="334"/>
      <c r="M45" s="334"/>
      <c r="N45" s="334"/>
      <c r="O45" s="334"/>
      <c r="P45" s="334"/>
      <c r="Q45" s="334"/>
      <c r="R45" s="334"/>
      <c r="S45" s="334"/>
      <c r="T45" s="334"/>
      <c r="U45" s="334"/>
    </row>
    <row r="46" spans="1:21">
      <c r="A46" s="334"/>
      <c r="B46" s="334"/>
      <c r="C46" s="334"/>
      <c r="D46" s="334"/>
      <c r="E46" s="328"/>
      <c r="F46" s="334"/>
      <c r="G46" s="334"/>
      <c r="H46" s="334"/>
      <c r="I46" s="334"/>
      <c r="J46" s="328"/>
      <c r="K46" s="334"/>
      <c r="L46" s="334"/>
      <c r="M46" s="334"/>
      <c r="N46" s="334"/>
      <c r="O46" s="334"/>
      <c r="P46" s="334"/>
      <c r="Q46" s="334"/>
      <c r="R46" s="334"/>
      <c r="S46" s="334"/>
      <c r="T46" s="334"/>
      <c r="U46" s="334"/>
    </row>
  </sheetData>
  <mergeCells count="109">
    <mergeCell ref="S32:S34"/>
    <mergeCell ref="T33:T34"/>
    <mergeCell ref="A32:A35"/>
    <mergeCell ref="C28:C35"/>
    <mergeCell ref="B28:B35"/>
    <mergeCell ref="D32:D35"/>
    <mergeCell ref="J32:J35"/>
    <mergeCell ref="A6:E6"/>
    <mergeCell ref="F6:M6"/>
    <mergeCell ref="A7:E7"/>
    <mergeCell ref="F7:M7"/>
    <mergeCell ref="A8:E8"/>
    <mergeCell ref="F8:M8"/>
    <mergeCell ref="A13:L13"/>
    <mergeCell ref="M13:T13"/>
    <mergeCell ref="A14:A15"/>
    <mergeCell ref="D14:D15"/>
    <mergeCell ref="E14:E15"/>
    <mergeCell ref="F14:I14"/>
    <mergeCell ref="J14:J15"/>
    <mergeCell ref="T14:T15"/>
    <mergeCell ref="K14:K15"/>
    <mergeCell ref="L14:L15"/>
    <mergeCell ref="M14:M15"/>
    <mergeCell ref="A2:E4"/>
    <mergeCell ref="F2:M2"/>
    <mergeCell ref="N2:T2"/>
    <mergeCell ref="F3:M4"/>
    <mergeCell ref="N3:T3"/>
    <mergeCell ref="N4:T4"/>
    <mergeCell ref="A9:E9"/>
    <mergeCell ref="F9:M9"/>
    <mergeCell ref="A11:T11"/>
    <mergeCell ref="A20:A23"/>
    <mergeCell ref="D20:D23"/>
    <mergeCell ref="F20:F23"/>
    <mergeCell ref="G20:G23"/>
    <mergeCell ref="H20:H23"/>
    <mergeCell ref="I20:I23"/>
    <mergeCell ref="J20:J23"/>
    <mergeCell ref="K20:K23"/>
    <mergeCell ref="M17:M19"/>
    <mergeCell ref="A17:A19"/>
    <mergeCell ref="I17:I19"/>
    <mergeCell ref="J17:J19"/>
    <mergeCell ref="K17:K19"/>
    <mergeCell ref="L17:L19"/>
    <mergeCell ref="M20:M23"/>
    <mergeCell ref="D17:D19"/>
    <mergeCell ref="F17:F19"/>
    <mergeCell ref="G17:G19"/>
    <mergeCell ref="H17:H19"/>
    <mergeCell ref="N14:P14"/>
    <mergeCell ref="Q14:Q15"/>
    <mergeCell ref="R14:R15"/>
    <mergeCell ref="B14:B15"/>
    <mergeCell ref="C14:C15"/>
    <mergeCell ref="Q17:Q19"/>
    <mergeCell ref="R17:R19"/>
    <mergeCell ref="R20:R23"/>
    <mergeCell ref="S20:S23"/>
    <mergeCell ref="U28:U31"/>
    <mergeCell ref="A24:A27"/>
    <mergeCell ref="D24:D27"/>
    <mergeCell ref="F24:F27"/>
    <mergeCell ref="G24:G27"/>
    <mergeCell ref="H24:H27"/>
    <mergeCell ref="I24:I27"/>
    <mergeCell ref="J24:J27"/>
    <mergeCell ref="K28:K31"/>
    <mergeCell ref="L28:L31"/>
    <mergeCell ref="M28:M31"/>
    <mergeCell ref="N28:N31"/>
    <mergeCell ref="O28:O31"/>
    <mergeCell ref="P28:P31"/>
    <mergeCell ref="Q24:Q27"/>
    <mergeCell ref="R24:R27"/>
    <mergeCell ref="S24:S27"/>
    <mergeCell ref="T24:T27"/>
    <mergeCell ref="A28:A31"/>
    <mergeCell ref="Q28:Q31"/>
    <mergeCell ref="R28:R31"/>
    <mergeCell ref="S28:S31"/>
    <mergeCell ref="O24:O27"/>
    <mergeCell ref="P24:P27"/>
    <mergeCell ref="T20:T23"/>
    <mergeCell ref="Q20:Q23"/>
    <mergeCell ref="S17:S19"/>
    <mergeCell ref="T17:T19"/>
    <mergeCell ref="C17:C27"/>
    <mergeCell ref="B17:B27"/>
    <mergeCell ref="D28:D31"/>
    <mergeCell ref="F28:F31"/>
    <mergeCell ref="H28:H31"/>
    <mergeCell ref="I28:I31"/>
    <mergeCell ref="J28:J31"/>
    <mergeCell ref="G28:G31"/>
    <mergeCell ref="T28:T31"/>
    <mergeCell ref="K24:K27"/>
    <mergeCell ref="L24:L27"/>
    <mergeCell ref="M24:M27"/>
    <mergeCell ref="N24:N27"/>
    <mergeCell ref="N20:N23"/>
    <mergeCell ref="O20:O23"/>
    <mergeCell ref="P20:P23"/>
    <mergeCell ref="N17:N19"/>
    <mergeCell ref="O17:O19"/>
    <mergeCell ref="L20:L23"/>
    <mergeCell ref="P17:P19"/>
  </mergeCells>
  <conditionalFormatting sqref="P24 P17 P20 P28:Q28">
    <cfRule type="containsText" dxfId="62" priority="5" stopIfTrue="1" operator="containsText" text="P">
      <formula>NOT(ISERROR(SEARCH("P",P17)))</formula>
    </cfRule>
    <cfRule type="containsText" dxfId="61" priority="6" stopIfTrue="1" operator="containsText" text="R">
      <formula>NOT(ISERROR(SEARCH("R",P17)))</formula>
    </cfRule>
    <cfRule type="containsText" dxfId="60" priority="7" operator="containsText" text="T">
      <formula>NOT(ISERROR(SEARCH("T",P17)))</formula>
    </cfRule>
  </conditionalFormatting>
  <conditionalFormatting sqref="P24 P17 P20 P28:Q28">
    <cfRule type="iconSet" priority="145">
      <iconSet iconSet="3Symbols2">
        <cfvo type="percent" val="0"/>
        <cfvo type="percent" val="0.74"/>
        <cfvo type="percent" val="0.85"/>
      </iconSet>
    </cfRule>
  </conditionalFormatting>
  <conditionalFormatting sqref="P32:P35">
    <cfRule type="containsText" dxfId="59" priority="1" stopIfTrue="1" operator="containsText" text="P">
      <formula>NOT(ISERROR(SEARCH("P",P32)))</formula>
    </cfRule>
    <cfRule type="containsText" dxfId="58" priority="2" stopIfTrue="1" operator="containsText" text="R">
      <formula>NOT(ISERROR(SEARCH("R",P32)))</formula>
    </cfRule>
    <cfRule type="containsText" dxfId="57" priority="3" operator="containsText" text="T">
      <formula>NOT(ISERROR(SEARCH("T",P32)))</formula>
    </cfRule>
  </conditionalFormatting>
  <conditionalFormatting sqref="P32:P35">
    <cfRule type="iconSet" priority="4">
      <iconSet iconSet="3Symbols2">
        <cfvo type="percent" val="0"/>
        <cfvo type="percent" val="0.74"/>
        <cfvo type="percent" val="0.85"/>
      </iconSet>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78"/>
  <sheetViews>
    <sheetView topLeftCell="B34" zoomScale="70" zoomScaleNormal="70" workbookViewId="0">
      <selection activeCell="L18" sqref="L18:L26"/>
    </sheetView>
  </sheetViews>
  <sheetFormatPr baseColWidth="10" defaultColWidth="11.42578125" defaultRowHeight="13.5"/>
  <cols>
    <col min="1" max="1" width="17" style="1" bestFit="1" customWidth="1"/>
    <col min="2" max="2" width="21.140625" style="1" customWidth="1"/>
    <col min="3" max="3" width="23.85546875" style="1" customWidth="1"/>
    <col min="4" max="4" width="31.42578125" style="1" customWidth="1"/>
    <col min="5" max="5" width="38.28515625" style="1" customWidth="1"/>
    <col min="6" max="6" width="4.42578125" style="1" bestFit="1" customWidth="1"/>
    <col min="7" max="7" width="5" style="1" bestFit="1" customWidth="1"/>
    <col min="8" max="8" width="6.140625" style="1" customWidth="1"/>
    <col min="9" max="9" width="3.5703125" style="1" bestFit="1" customWidth="1"/>
    <col min="10" max="10" width="31.7109375" style="1" customWidth="1"/>
    <col min="11" max="11" width="16.140625" style="1" bestFit="1" customWidth="1"/>
    <col min="12" max="12" width="24.5703125" style="1" customWidth="1"/>
    <col min="13" max="13" width="7.28515625" style="1" bestFit="1" customWidth="1"/>
    <col min="14" max="14" width="14.42578125" style="1" customWidth="1"/>
    <col min="15" max="15" width="9.42578125" style="1" customWidth="1"/>
    <col min="16" max="16" width="9.7109375" style="1" bestFit="1" customWidth="1"/>
    <col min="17" max="17" width="31.5703125" style="1" customWidth="1"/>
    <col min="18" max="18" width="29.85546875" style="1" customWidth="1"/>
    <col min="19" max="19" width="29.140625" style="1" customWidth="1"/>
    <col min="20" max="20" width="35.85546875" style="1" customWidth="1"/>
    <col min="21" max="16384" width="11.42578125" style="1"/>
  </cols>
  <sheetData>
    <row r="1" spans="1:20" ht="14.25" thickBot="1"/>
    <row r="2" spans="1:20" ht="14.25" thickBot="1">
      <c r="A2" s="859"/>
      <c r="B2" s="860"/>
      <c r="C2" s="860"/>
      <c r="D2" s="860"/>
      <c r="E2" s="861"/>
      <c r="F2" s="868" t="s">
        <v>18</v>
      </c>
      <c r="G2" s="869"/>
      <c r="H2" s="869"/>
      <c r="I2" s="869"/>
      <c r="J2" s="869"/>
      <c r="K2" s="869"/>
      <c r="L2" s="869"/>
      <c r="M2" s="870"/>
      <c r="N2" s="843" t="s">
        <v>19</v>
      </c>
      <c r="O2" s="844"/>
      <c r="P2" s="844"/>
      <c r="Q2" s="844"/>
      <c r="R2" s="844"/>
      <c r="S2" s="844"/>
      <c r="T2" s="845"/>
    </row>
    <row r="3" spans="1:20" ht="14.25" thickBot="1">
      <c r="A3" s="862"/>
      <c r="B3" s="863"/>
      <c r="C3" s="863"/>
      <c r="D3" s="863"/>
      <c r="E3" s="864"/>
      <c r="F3" s="846" t="s">
        <v>17</v>
      </c>
      <c r="G3" s="847"/>
      <c r="H3" s="847"/>
      <c r="I3" s="847"/>
      <c r="J3" s="847"/>
      <c r="K3" s="847"/>
      <c r="L3" s="847"/>
      <c r="M3" s="848"/>
      <c r="N3" s="852" t="s">
        <v>216</v>
      </c>
      <c r="O3" s="853"/>
      <c r="P3" s="853"/>
      <c r="Q3" s="853"/>
      <c r="R3" s="853"/>
      <c r="S3" s="853"/>
      <c r="T3" s="854"/>
    </row>
    <row r="4" spans="1:20" ht="14.25" thickBot="1">
      <c r="A4" s="865"/>
      <c r="B4" s="866"/>
      <c r="C4" s="866"/>
      <c r="D4" s="866"/>
      <c r="E4" s="867"/>
      <c r="F4" s="849"/>
      <c r="G4" s="850"/>
      <c r="H4" s="850"/>
      <c r="I4" s="850"/>
      <c r="J4" s="850"/>
      <c r="K4" s="850"/>
      <c r="L4" s="850"/>
      <c r="M4" s="851"/>
      <c r="N4" s="855" t="s">
        <v>8</v>
      </c>
      <c r="O4" s="856"/>
      <c r="P4" s="856"/>
      <c r="Q4" s="856"/>
      <c r="R4" s="856"/>
      <c r="S4" s="856"/>
      <c r="T4" s="857"/>
    </row>
    <row r="5" spans="1:20">
      <c r="A5" s="2"/>
      <c r="B5" s="2"/>
      <c r="C5" s="2"/>
      <c r="D5" s="2"/>
      <c r="E5" s="2"/>
      <c r="F5" s="2"/>
      <c r="G5" s="2"/>
      <c r="H5" s="2"/>
      <c r="I5" s="2"/>
      <c r="J5" s="3"/>
      <c r="K5" s="3"/>
      <c r="L5" s="4"/>
      <c r="M5" s="4"/>
      <c r="N5" s="4"/>
      <c r="O5" s="4"/>
      <c r="P5" s="4"/>
      <c r="Q5" s="4"/>
      <c r="R5" s="4"/>
      <c r="S5" s="4"/>
      <c r="T5" s="4"/>
    </row>
    <row r="6" spans="1:20">
      <c r="A6" s="809" t="s">
        <v>10</v>
      </c>
      <c r="B6" s="809"/>
      <c r="C6" s="809"/>
      <c r="D6" s="809"/>
      <c r="E6" s="809"/>
      <c r="F6" s="858" t="s">
        <v>217</v>
      </c>
      <c r="G6" s="811"/>
      <c r="H6" s="811"/>
      <c r="I6" s="811"/>
      <c r="J6" s="811"/>
      <c r="K6" s="811"/>
      <c r="L6" s="811"/>
      <c r="M6" s="812"/>
      <c r="N6" s="4"/>
      <c r="O6" s="4"/>
      <c r="P6" s="4"/>
      <c r="Q6" s="4"/>
      <c r="R6" s="4"/>
      <c r="S6" s="4"/>
      <c r="T6" s="4"/>
    </row>
    <row r="7" spans="1:20">
      <c r="A7" s="809" t="s">
        <v>26</v>
      </c>
      <c r="B7" s="809"/>
      <c r="C7" s="809"/>
      <c r="D7" s="809"/>
      <c r="E7" s="809"/>
      <c r="F7" s="858">
        <v>2021</v>
      </c>
      <c r="G7" s="811"/>
      <c r="H7" s="811"/>
      <c r="I7" s="811"/>
      <c r="J7" s="811"/>
      <c r="K7" s="811"/>
      <c r="L7" s="811"/>
      <c r="M7" s="812"/>
      <c r="N7" s="4"/>
      <c r="O7" s="4"/>
      <c r="P7" s="4"/>
      <c r="Q7" s="4"/>
      <c r="R7" s="4"/>
      <c r="S7" s="4"/>
      <c r="T7" s="4"/>
    </row>
    <row r="8" spans="1:20">
      <c r="A8" s="809" t="s">
        <v>6</v>
      </c>
      <c r="B8" s="809"/>
      <c r="C8" s="809"/>
      <c r="D8" s="809"/>
      <c r="E8" s="809"/>
      <c r="F8" s="810">
        <v>44197</v>
      </c>
      <c r="G8" s="811"/>
      <c r="H8" s="811"/>
      <c r="I8" s="811"/>
      <c r="J8" s="811"/>
      <c r="K8" s="811"/>
      <c r="L8" s="811"/>
      <c r="M8" s="812"/>
      <c r="N8" s="4"/>
      <c r="O8" s="4"/>
      <c r="P8" s="4"/>
      <c r="Q8" s="4"/>
      <c r="R8" s="4"/>
      <c r="S8" s="4"/>
      <c r="T8" s="4"/>
    </row>
    <row r="9" spans="1:20">
      <c r="A9" s="809" t="s">
        <v>7</v>
      </c>
      <c r="B9" s="809"/>
      <c r="C9" s="809"/>
      <c r="D9" s="809"/>
      <c r="E9" s="809"/>
      <c r="F9" s="810">
        <v>44206</v>
      </c>
      <c r="G9" s="811"/>
      <c r="H9" s="811"/>
      <c r="I9" s="811"/>
      <c r="J9" s="811"/>
      <c r="K9" s="811"/>
      <c r="L9" s="811"/>
      <c r="M9" s="812"/>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3" t="s">
        <v>9</v>
      </c>
      <c r="B11" s="814"/>
      <c r="C11" s="814"/>
      <c r="D11" s="814"/>
      <c r="E11" s="814"/>
      <c r="F11" s="814"/>
      <c r="G11" s="814"/>
      <c r="H11" s="814"/>
      <c r="I11" s="814"/>
      <c r="J11" s="814"/>
      <c r="K11" s="814"/>
      <c r="L11" s="814"/>
      <c r="M11" s="814"/>
      <c r="N11" s="814"/>
      <c r="O11" s="814"/>
      <c r="P11" s="814"/>
      <c r="Q11" s="814"/>
      <c r="R11" s="814"/>
      <c r="S11" s="814"/>
      <c r="T11" s="815"/>
    </row>
    <row r="12" spans="1:20" ht="14.25" thickBot="1">
      <c r="A12" s="7"/>
      <c r="B12" s="8"/>
      <c r="C12" s="8"/>
      <c r="D12" s="8"/>
      <c r="E12" s="8"/>
      <c r="F12" s="8"/>
      <c r="G12" s="8"/>
      <c r="H12" s="8"/>
      <c r="I12" s="8"/>
      <c r="J12" s="8"/>
      <c r="K12" s="8"/>
      <c r="L12" s="8"/>
      <c r="M12" s="8"/>
      <c r="N12" s="8"/>
      <c r="O12" s="8"/>
      <c r="P12" s="8"/>
      <c r="Q12" s="8"/>
      <c r="R12" s="8"/>
      <c r="S12" s="8"/>
      <c r="T12" s="9"/>
    </row>
    <row r="13" spans="1:20" ht="14.25" thickBot="1">
      <c r="A13" s="816" t="s">
        <v>16</v>
      </c>
      <c r="B13" s="817"/>
      <c r="C13" s="817"/>
      <c r="D13" s="817"/>
      <c r="E13" s="817"/>
      <c r="F13" s="817"/>
      <c r="G13" s="817"/>
      <c r="H13" s="817"/>
      <c r="I13" s="817"/>
      <c r="J13" s="817"/>
      <c r="K13" s="817"/>
      <c r="L13" s="818"/>
      <c r="M13" s="819" t="s">
        <v>1</v>
      </c>
      <c r="N13" s="819"/>
      <c r="O13" s="819"/>
      <c r="P13" s="819"/>
      <c r="Q13" s="819"/>
      <c r="R13" s="819"/>
      <c r="S13" s="819"/>
      <c r="T13" s="820"/>
    </row>
    <row r="14" spans="1:20" ht="14.25" thickBot="1">
      <c r="A14" s="836" t="s">
        <v>28</v>
      </c>
      <c r="B14" s="803" t="s">
        <v>555</v>
      </c>
      <c r="C14" s="803" t="s">
        <v>556</v>
      </c>
      <c r="D14" s="836" t="s">
        <v>27</v>
      </c>
      <c r="E14" s="838" t="s">
        <v>20</v>
      </c>
      <c r="F14" s="840" t="s">
        <v>11</v>
      </c>
      <c r="G14" s="841"/>
      <c r="H14" s="841"/>
      <c r="I14" s="842"/>
      <c r="J14" s="832" t="s">
        <v>21</v>
      </c>
      <c r="K14" s="832" t="s">
        <v>22</v>
      </c>
      <c r="L14" s="832" t="s">
        <v>2</v>
      </c>
      <c r="M14" s="834" t="s">
        <v>23</v>
      </c>
      <c r="N14" s="823" t="s">
        <v>3</v>
      </c>
      <c r="O14" s="824"/>
      <c r="P14" s="825"/>
      <c r="Q14" s="826" t="s">
        <v>390</v>
      </c>
      <c r="R14" s="828" t="s">
        <v>5</v>
      </c>
      <c r="S14" s="11" t="s">
        <v>30</v>
      </c>
      <c r="T14" s="830" t="s">
        <v>0</v>
      </c>
    </row>
    <row r="15" spans="1:20" ht="48" customHeight="1" thickBot="1">
      <c r="A15" s="837"/>
      <c r="B15" s="804"/>
      <c r="C15" s="804"/>
      <c r="D15" s="837"/>
      <c r="E15" s="839"/>
      <c r="F15" s="12" t="s">
        <v>12</v>
      </c>
      <c r="G15" s="12" t="s">
        <v>13</v>
      </c>
      <c r="H15" s="12" t="s">
        <v>14</v>
      </c>
      <c r="I15" s="12" t="s">
        <v>15</v>
      </c>
      <c r="J15" s="833"/>
      <c r="K15" s="833"/>
      <c r="L15" s="833"/>
      <c r="M15" s="835"/>
      <c r="N15" s="67" t="s">
        <v>31</v>
      </c>
      <c r="O15" s="14" t="s">
        <v>29</v>
      </c>
      <c r="P15" s="15" t="s">
        <v>32</v>
      </c>
      <c r="Q15" s="827"/>
      <c r="R15" s="829"/>
      <c r="S15" s="16"/>
      <c r="T15" s="831"/>
    </row>
    <row r="16" spans="1:20" ht="14.25" thickBot="1">
      <c r="A16" s="2"/>
      <c r="B16" s="2"/>
      <c r="C16" s="2"/>
      <c r="D16" s="2"/>
      <c r="E16" s="2"/>
      <c r="F16" s="2"/>
      <c r="G16" s="2"/>
      <c r="H16" s="2"/>
      <c r="I16" s="2"/>
      <c r="J16" s="2"/>
      <c r="K16" s="2"/>
      <c r="L16" s="17"/>
      <c r="M16" s="2"/>
      <c r="N16" s="18"/>
      <c r="O16" s="18"/>
      <c r="P16" s="18"/>
      <c r="Q16" s="2"/>
      <c r="R16" s="2"/>
      <c r="S16" s="2"/>
      <c r="T16" s="2"/>
    </row>
    <row r="17" spans="1:20" ht="64.5" customHeight="1">
      <c r="A17" s="128">
        <v>1</v>
      </c>
      <c r="B17" s="985" t="s">
        <v>567</v>
      </c>
      <c r="C17" s="985" t="s">
        <v>686</v>
      </c>
      <c r="D17" s="127" t="s">
        <v>571</v>
      </c>
      <c r="E17" s="112" t="s">
        <v>249</v>
      </c>
      <c r="F17" s="742">
        <v>1</v>
      </c>
      <c r="G17" s="70">
        <v>1</v>
      </c>
      <c r="H17" s="70"/>
      <c r="I17" s="23"/>
      <c r="J17" s="127" t="s">
        <v>250</v>
      </c>
      <c r="K17" s="133">
        <v>0</v>
      </c>
      <c r="L17" s="133">
        <v>0</v>
      </c>
      <c r="M17" s="134">
        <v>1</v>
      </c>
      <c r="N17" s="20">
        <v>0</v>
      </c>
      <c r="O17" s="21">
        <f t="shared" ref="O17" si="0">IF(M17&lt;1,(AVERAGE(F17:I17)/M17),SUM(F17:I17)/M17)</f>
        <v>2</v>
      </c>
      <c r="P17" s="22" t="str">
        <f t="shared" ref="P17" si="1">IF(O17&lt;=V$18,"T",IF(O17&lt;$Y$18,"R",IF(O17&gt;=$Y$18,"P")))</f>
        <v>P</v>
      </c>
      <c r="Q17" s="133" t="s">
        <v>251</v>
      </c>
      <c r="R17" s="749" t="s">
        <v>252</v>
      </c>
      <c r="S17" s="127" t="s">
        <v>253</v>
      </c>
      <c r="T17" s="312" t="s">
        <v>254</v>
      </c>
    </row>
    <row r="18" spans="1:20" ht="51.75" customHeight="1">
      <c r="A18" s="806">
        <v>2</v>
      </c>
      <c r="B18" s="983"/>
      <c r="C18" s="983"/>
      <c r="D18" s="805" t="s">
        <v>575</v>
      </c>
      <c r="E18" s="30" t="s">
        <v>218</v>
      </c>
      <c r="F18" s="996">
        <v>28</v>
      </c>
      <c r="G18" s="996">
        <v>13</v>
      </c>
      <c r="H18" s="1010">
        <v>0.04</v>
      </c>
      <c r="I18" s="1010"/>
      <c r="J18" s="1011" t="s">
        <v>219</v>
      </c>
      <c r="K18" s="992">
        <v>58850555</v>
      </c>
      <c r="L18" s="992">
        <v>22592418.219999999</v>
      </c>
      <c r="M18" s="994">
        <v>4</v>
      </c>
      <c r="N18" s="1000">
        <v>0</v>
      </c>
      <c r="O18" s="1002">
        <f>IF(M18&lt;1,(AVERAGE(F18:I18)/M18),SUM(F18:I18)/M18)</f>
        <v>10.26</v>
      </c>
      <c r="P18" s="959" t="str">
        <f>IF(O18&lt;=V$18,"T",IF(O18&lt;$Y$18,"R",IF(O18&gt;=$Y$18,"P")))</f>
        <v>P</v>
      </c>
      <c r="Q18" s="965">
        <f>L18/K18</f>
        <v>0.38389473506239657</v>
      </c>
      <c r="R18" s="966" t="s">
        <v>220</v>
      </c>
      <c r="S18" s="805" t="s">
        <v>221</v>
      </c>
      <c r="T18" s="1006" t="s">
        <v>222</v>
      </c>
    </row>
    <row r="19" spans="1:20" ht="39.75" customHeight="1">
      <c r="A19" s="806"/>
      <c r="B19" s="983"/>
      <c r="C19" s="983"/>
      <c r="D19" s="805"/>
      <c r="E19" s="84" t="s">
        <v>223</v>
      </c>
      <c r="F19" s="996"/>
      <c r="G19" s="996"/>
      <c r="H19" s="1010"/>
      <c r="I19" s="1010"/>
      <c r="J19" s="1011"/>
      <c r="K19" s="992"/>
      <c r="L19" s="992"/>
      <c r="M19" s="994"/>
      <c r="N19" s="1000"/>
      <c r="O19" s="1002"/>
      <c r="P19" s="959"/>
      <c r="Q19" s="965"/>
      <c r="R19" s="966"/>
      <c r="S19" s="805"/>
      <c r="T19" s="1006"/>
    </row>
    <row r="20" spans="1:20" ht="39.75" customHeight="1">
      <c r="A20" s="806"/>
      <c r="B20" s="983"/>
      <c r="C20" s="983"/>
      <c r="D20" s="805"/>
      <c r="E20" s="84" t="s">
        <v>224</v>
      </c>
      <c r="F20" s="996"/>
      <c r="G20" s="996"/>
      <c r="H20" s="1010"/>
      <c r="I20" s="1010"/>
      <c r="J20" s="1011"/>
      <c r="K20" s="992"/>
      <c r="L20" s="992"/>
      <c r="M20" s="994"/>
      <c r="N20" s="1000"/>
      <c r="O20" s="1002"/>
      <c r="P20" s="959"/>
      <c r="Q20" s="965"/>
      <c r="R20" s="966"/>
      <c r="S20" s="805"/>
      <c r="T20" s="1006"/>
    </row>
    <row r="21" spans="1:20" ht="39.75" customHeight="1">
      <c r="A21" s="806"/>
      <c r="B21" s="983"/>
      <c r="C21" s="983"/>
      <c r="D21" s="805"/>
      <c r="E21" s="84" t="s">
        <v>225</v>
      </c>
      <c r="F21" s="996"/>
      <c r="G21" s="996"/>
      <c r="H21" s="1010"/>
      <c r="I21" s="1010"/>
      <c r="J21" s="1011"/>
      <c r="K21" s="992"/>
      <c r="L21" s="992"/>
      <c r="M21" s="994"/>
      <c r="N21" s="1000"/>
      <c r="O21" s="1002"/>
      <c r="P21" s="959"/>
      <c r="Q21" s="965"/>
      <c r="R21" s="966"/>
      <c r="S21" s="805"/>
      <c r="T21" s="1006"/>
    </row>
    <row r="22" spans="1:20" ht="39.75" customHeight="1">
      <c r="A22" s="806"/>
      <c r="B22" s="983"/>
      <c r="C22" s="983"/>
      <c r="D22" s="805"/>
      <c r="E22" s="84" t="s">
        <v>226</v>
      </c>
      <c r="F22" s="996"/>
      <c r="G22" s="996"/>
      <c r="H22" s="1010"/>
      <c r="I22" s="1010"/>
      <c r="J22" s="1011"/>
      <c r="K22" s="992"/>
      <c r="L22" s="992"/>
      <c r="M22" s="994"/>
      <c r="N22" s="1000"/>
      <c r="O22" s="1002"/>
      <c r="P22" s="959"/>
      <c r="Q22" s="965"/>
      <c r="R22" s="966"/>
      <c r="S22" s="805"/>
      <c r="T22" s="1006"/>
    </row>
    <row r="23" spans="1:20" ht="39.75" customHeight="1">
      <c r="A23" s="806"/>
      <c r="B23" s="983"/>
      <c r="C23" s="983"/>
      <c r="D23" s="805"/>
      <c r="E23" s="84" t="s">
        <v>227</v>
      </c>
      <c r="F23" s="996"/>
      <c r="G23" s="996"/>
      <c r="H23" s="1010"/>
      <c r="I23" s="1010"/>
      <c r="J23" s="1011"/>
      <c r="K23" s="992"/>
      <c r="L23" s="992"/>
      <c r="M23" s="994"/>
      <c r="N23" s="1000"/>
      <c r="O23" s="1002"/>
      <c r="P23" s="959"/>
      <c r="Q23" s="965"/>
      <c r="R23" s="966"/>
      <c r="S23" s="805"/>
      <c r="T23" s="1006"/>
    </row>
    <row r="24" spans="1:20" ht="39.75" customHeight="1">
      <c r="A24" s="806"/>
      <c r="B24" s="983"/>
      <c r="C24" s="983"/>
      <c r="D24" s="805"/>
      <c r="E24" s="84" t="s">
        <v>228</v>
      </c>
      <c r="F24" s="996"/>
      <c r="G24" s="996"/>
      <c r="H24" s="1010"/>
      <c r="I24" s="1010"/>
      <c r="J24" s="1011"/>
      <c r="K24" s="992"/>
      <c r="L24" s="992"/>
      <c r="M24" s="994"/>
      <c r="N24" s="1000"/>
      <c r="O24" s="1002"/>
      <c r="P24" s="959"/>
      <c r="Q24" s="965"/>
      <c r="R24" s="966"/>
      <c r="S24" s="805"/>
      <c r="T24" s="1006"/>
    </row>
    <row r="25" spans="1:20" ht="39.75" customHeight="1">
      <c r="A25" s="806"/>
      <c r="B25" s="983"/>
      <c r="C25" s="983"/>
      <c r="D25" s="805"/>
      <c r="E25" s="84" t="s">
        <v>229</v>
      </c>
      <c r="F25" s="996"/>
      <c r="G25" s="996"/>
      <c r="H25" s="1010"/>
      <c r="I25" s="1010"/>
      <c r="J25" s="1011"/>
      <c r="K25" s="992"/>
      <c r="L25" s="992"/>
      <c r="M25" s="994"/>
      <c r="N25" s="1000"/>
      <c r="O25" s="1002"/>
      <c r="P25" s="959"/>
      <c r="Q25" s="965"/>
      <c r="R25" s="966"/>
      <c r="S25" s="805"/>
      <c r="T25" s="1006"/>
    </row>
    <row r="26" spans="1:20" ht="39" customHeight="1" thickBot="1">
      <c r="A26" s="806"/>
      <c r="B26" s="984"/>
      <c r="C26" s="984"/>
      <c r="D26" s="805"/>
      <c r="E26" s="35" t="s">
        <v>230</v>
      </c>
      <c r="F26" s="996"/>
      <c r="G26" s="996"/>
      <c r="H26" s="1010"/>
      <c r="I26" s="1010"/>
      <c r="J26" s="1011"/>
      <c r="K26" s="992"/>
      <c r="L26" s="992"/>
      <c r="M26" s="994"/>
      <c r="N26" s="1000"/>
      <c r="O26" s="1002"/>
      <c r="P26" s="959"/>
      <c r="Q26" s="965"/>
      <c r="R26" s="966"/>
      <c r="S26" s="805"/>
      <c r="T26" s="1006"/>
    </row>
    <row r="27" spans="1:20" ht="26.25" customHeight="1">
      <c r="A27" s="806">
        <v>3</v>
      </c>
      <c r="B27" s="985" t="s">
        <v>569</v>
      </c>
      <c r="C27" s="985" t="s">
        <v>692</v>
      </c>
      <c r="D27" s="805" t="s">
        <v>572</v>
      </c>
      <c r="E27" s="84" t="s">
        <v>231</v>
      </c>
      <c r="F27" s="996">
        <v>548</v>
      </c>
      <c r="G27" s="965">
        <v>541</v>
      </c>
      <c r="H27" s="965">
        <v>544</v>
      </c>
      <c r="I27" s="986"/>
      <c r="J27" s="805" t="s">
        <v>232</v>
      </c>
      <c r="K27" s="992">
        <v>60000000</v>
      </c>
      <c r="L27" s="992">
        <v>10918508.6</v>
      </c>
      <c r="M27" s="994">
        <v>546</v>
      </c>
      <c r="N27" s="1000">
        <v>0</v>
      </c>
      <c r="O27" s="1002">
        <f t="shared" ref="O27:O33" si="2">IF(M27&lt;1,(AVERAGE(F27:I27)/M27),SUM(F27:I27)/M27)</f>
        <v>2.9908424908424909</v>
      </c>
      <c r="P27" s="959" t="str">
        <f t="shared" ref="P27:P33" si="3">IF(O27&lt;=V$18,"T",IF(O27&lt;$Y$18,"R",IF(O27&gt;=$Y$18,"P")))</f>
        <v>P</v>
      </c>
      <c r="Q27" s="986">
        <v>0.11624352106789818</v>
      </c>
      <c r="R27" s="988" t="s">
        <v>233</v>
      </c>
      <c r="S27" s="805" t="s">
        <v>234</v>
      </c>
      <c r="T27" s="1006" t="s">
        <v>235</v>
      </c>
    </row>
    <row r="28" spans="1:20" ht="39" customHeight="1">
      <c r="A28" s="806"/>
      <c r="B28" s="983"/>
      <c r="C28" s="983"/>
      <c r="D28" s="805"/>
      <c r="E28" s="84" t="s">
        <v>236</v>
      </c>
      <c r="F28" s="996"/>
      <c r="G28" s="965"/>
      <c r="H28" s="965"/>
      <c r="I28" s="986"/>
      <c r="J28" s="805"/>
      <c r="K28" s="992"/>
      <c r="L28" s="992"/>
      <c r="M28" s="994"/>
      <c r="N28" s="1000"/>
      <c r="O28" s="1002"/>
      <c r="P28" s="959"/>
      <c r="Q28" s="986"/>
      <c r="R28" s="988"/>
      <c r="S28" s="805"/>
      <c r="T28" s="1006"/>
    </row>
    <row r="29" spans="1:20" ht="26.25" customHeight="1">
      <c r="A29" s="806"/>
      <c r="B29" s="983"/>
      <c r="C29" s="983"/>
      <c r="D29" s="805"/>
      <c r="E29" s="84" t="s">
        <v>237</v>
      </c>
      <c r="F29" s="996"/>
      <c r="G29" s="965"/>
      <c r="H29" s="965"/>
      <c r="I29" s="986"/>
      <c r="J29" s="805"/>
      <c r="K29" s="992"/>
      <c r="L29" s="992"/>
      <c r="M29" s="994"/>
      <c r="N29" s="1000"/>
      <c r="O29" s="1002"/>
      <c r="P29" s="959"/>
      <c r="Q29" s="986"/>
      <c r="R29" s="988"/>
      <c r="S29" s="805"/>
      <c r="T29" s="1006"/>
    </row>
    <row r="30" spans="1:20" ht="15" customHeight="1">
      <c r="A30" s="806"/>
      <c r="B30" s="983"/>
      <c r="C30" s="983"/>
      <c r="D30" s="805"/>
      <c r="E30" s="35" t="s">
        <v>238</v>
      </c>
      <c r="F30" s="996"/>
      <c r="G30" s="965"/>
      <c r="H30" s="965"/>
      <c r="I30" s="986"/>
      <c r="J30" s="805"/>
      <c r="K30" s="992"/>
      <c r="L30" s="992"/>
      <c r="M30" s="994"/>
      <c r="N30" s="1000"/>
      <c r="O30" s="1002"/>
      <c r="P30" s="959"/>
      <c r="Q30" s="986"/>
      <c r="R30" s="988"/>
      <c r="S30" s="805"/>
      <c r="T30" s="1006"/>
    </row>
    <row r="31" spans="1:20" ht="26.25" customHeight="1">
      <c r="A31" s="806"/>
      <c r="B31" s="983"/>
      <c r="C31" s="983"/>
      <c r="D31" s="805"/>
      <c r="E31" s="84" t="s">
        <v>239</v>
      </c>
      <c r="F31" s="996"/>
      <c r="G31" s="965"/>
      <c r="H31" s="965"/>
      <c r="I31" s="986"/>
      <c r="J31" s="805"/>
      <c r="K31" s="992"/>
      <c r="L31" s="992"/>
      <c r="M31" s="994"/>
      <c r="N31" s="1000"/>
      <c r="O31" s="1002"/>
      <c r="P31" s="959"/>
      <c r="Q31" s="986"/>
      <c r="R31" s="988"/>
      <c r="S31" s="805"/>
      <c r="T31" s="1006"/>
    </row>
    <row r="32" spans="1:20" ht="15" customHeight="1">
      <c r="A32" s="806"/>
      <c r="B32" s="983"/>
      <c r="C32" s="983"/>
      <c r="D32" s="805"/>
      <c r="E32" s="35" t="s">
        <v>240</v>
      </c>
      <c r="F32" s="996"/>
      <c r="G32" s="965"/>
      <c r="H32" s="965"/>
      <c r="I32" s="986"/>
      <c r="J32" s="805"/>
      <c r="K32" s="992"/>
      <c r="L32" s="992"/>
      <c r="M32" s="994"/>
      <c r="N32" s="1000"/>
      <c r="O32" s="1002"/>
      <c r="P32" s="959"/>
      <c r="Q32" s="986"/>
      <c r="R32" s="988"/>
      <c r="S32" s="805"/>
      <c r="T32" s="1006"/>
    </row>
    <row r="33" spans="1:20" ht="26.25" customHeight="1">
      <c r="A33" s="806">
        <v>4</v>
      </c>
      <c r="B33" s="983"/>
      <c r="C33" s="983"/>
      <c r="D33" s="805" t="s">
        <v>573</v>
      </c>
      <c r="E33" s="84" t="s">
        <v>241</v>
      </c>
      <c r="F33" s="996">
        <v>28</v>
      </c>
      <c r="G33" s="965">
        <v>23</v>
      </c>
      <c r="H33" s="965">
        <v>25</v>
      </c>
      <c r="I33" s="986"/>
      <c r="J33" s="805" t="s">
        <v>242</v>
      </c>
      <c r="K33" s="992">
        <v>3600000</v>
      </c>
      <c r="L33" s="1007">
        <v>18749731.190000001</v>
      </c>
      <c r="M33" s="994">
        <v>26</v>
      </c>
      <c r="N33" s="1000">
        <v>2</v>
      </c>
      <c r="O33" s="1002">
        <f t="shared" si="2"/>
        <v>2.9230769230769229</v>
      </c>
      <c r="P33" s="959" t="str">
        <f t="shared" si="3"/>
        <v>P</v>
      </c>
      <c r="Q33" s="986">
        <v>0.11624352106789818</v>
      </c>
      <c r="R33" s="988" t="s">
        <v>243</v>
      </c>
      <c r="S33" s="805" t="s">
        <v>244</v>
      </c>
      <c r="T33" s="1006" t="s">
        <v>245</v>
      </c>
    </row>
    <row r="34" spans="1:20" ht="26.25" customHeight="1">
      <c r="A34" s="806"/>
      <c r="B34" s="983"/>
      <c r="C34" s="983"/>
      <c r="D34" s="805"/>
      <c r="E34" s="84" t="s">
        <v>246</v>
      </c>
      <c r="F34" s="996"/>
      <c r="G34" s="965"/>
      <c r="H34" s="965"/>
      <c r="I34" s="986"/>
      <c r="J34" s="805"/>
      <c r="K34" s="992"/>
      <c r="L34" s="1008"/>
      <c r="M34" s="994"/>
      <c r="N34" s="1000"/>
      <c r="O34" s="1002"/>
      <c r="P34" s="959"/>
      <c r="Q34" s="986"/>
      <c r="R34" s="988"/>
      <c r="S34" s="805"/>
      <c r="T34" s="1006"/>
    </row>
    <row r="35" spans="1:20" ht="39" customHeight="1">
      <c r="A35" s="806"/>
      <c r="B35" s="983"/>
      <c r="C35" s="983"/>
      <c r="D35" s="805"/>
      <c r="E35" s="84" t="s">
        <v>247</v>
      </c>
      <c r="F35" s="996"/>
      <c r="G35" s="965"/>
      <c r="H35" s="965"/>
      <c r="I35" s="986"/>
      <c r="J35" s="805"/>
      <c r="K35" s="992"/>
      <c r="L35" s="1008"/>
      <c r="M35" s="994"/>
      <c r="N35" s="1000"/>
      <c r="O35" s="1002"/>
      <c r="P35" s="959"/>
      <c r="Q35" s="986"/>
      <c r="R35" s="988"/>
      <c r="S35" s="805"/>
      <c r="T35" s="1006"/>
    </row>
    <row r="36" spans="1:20" ht="15" customHeight="1">
      <c r="A36" s="806"/>
      <c r="B36" s="983"/>
      <c r="C36" s="983"/>
      <c r="D36" s="805"/>
      <c r="E36" s="35" t="s">
        <v>248</v>
      </c>
      <c r="F36" s="996"/>
      <c r="G36" s="965"/>
      <c r="H36" s="965"/>
      <c r="I36" s="986"/>
      <c r="J36" s="805"/>
      <c r="K36" s="992"/>
      <c r="L36" s="1009"/>
      <c r="M36" s="994"/>
      <c r="N36" s="1000"/>
      <c r="O36" s="1002"/>
      <c r="P36" s="959"/>
      <c r="Q36" s="986"/>
      <c r="R36" s="988"/>
      <c r="S36" s="805"/>
      <c r="T36" s="1006"/>
    </row>
    <row r="37" spans="1:20" ht="26.25" customHeight="1">
      <c r="A37" s="806">
        <v>5</v>
      </c>
      <c r="B37" s="983"/>
      <c r="C37" s="983"/>
      <c r="D37" s="805" t="s">
        <v>574</v>
      </c>
      <c r="E37" s="84" t="s">
        <v>255</v>
      </c>
      <c r="F37" s="996">
        <v>12</v>
      </c>
      <c r="G37" s="965">
        <v>12</v>
      </c>
      <c r="H37" s="965">
        <v>1</v>
      </c>
      <c r="I37" s="986"/>
      <c r="J37" s="988" t="s">
        <v>256</v>
      </c>
      <c r="K37" s="992">
        <v>0</v>
      </c>
      <c r="L37" s="992">
        <v>0</v>
      </c>
      <c r="M37" s="994">
        <v>1</v>
      </c>
      <c r="N37" s="1000">
        <v>0</v>
      </c>
      <c r="O37" s="1002">
        <f t="shared" ref="O37:O41" si="4">IF(M37&lt;1,(AVERAGE(F37:I37)/M37),SUM(F37:I37)/M37)</f>
        <v>25</v>
      </c>
      <c r="P37" s="959" t="str">
        <f t="shared" ref="P37:P41" si="5">IF(O37&lt;=V$18,"T",IF(O37&lt;$Y$18,"R",IF(O37&gt;=$Y$18,"P")))</f>
        <v>P</v>
      </c>
      <c r="Q37" s="986">
        <v>0.11624352106789818</v>
      </c>
      <c r="R37" s="988" t="s">
        <v>257</v>
      </c>
      <c r="S37" s="988" t="s">
        <v>258</v>
      </c>
      <c r="T37" s="990" t="s">
        <v>259</v>
      </c>
    </row>
    <row r="38" spans="1:20" ht="15" customHeight="1">
      <c r="A38" s="806"/>
      <c r="B38" s="983"/>
      <c r="C38" s="983"/>
      <c r="D38" s="805"/>
      <c r="E38" s="35" t="s">
        <v>260</v>
      </c>
      <c r="F38" s="996"/>
      <c r="G38" s="965"/>
      <c r="H38" s="965"/>
      <c r="I38" s="986"/>
      <c r="J38" s="988"/>
      <c r="K38" s="992"/>
      <c r="L38" s="992"/>
      <c r="M38" s="994"/>
      <c r="N38" s="1000"/>
      <c r="O38" s="1002"/>
      <c r="P38" s="959"/>
      <c r="Q38" s="986"/>
      <c r="R38" s="988"/>
      <c r="S38" s="988"/>
      <c r="T38" s="990"/>
    </row>
    <row r="39" spans="1:20" ht="39" customHeight="1">
      <c r="A39" s="806"/>
      <c r="B39" s="983"/>
      <c r="C39" s="983"/>
      <c r="D39" s="805"/>
      <c r="E39" s="84" t="s">
        <v>261</v>
      </c>
      <c r="F39" s="996"/>
      <c r="G39" s="965"/>
      <c r="H39" s="965"/>
      <c r="I39" s="986"/>
      <c r="J39" s="988"/>
      <c r="K39" s="992"/>
      <c r="L39" s="992"/>
      <c r="M39" s="994"/>
      <c r="N39" s="1000"/>
      <c r="O39" s="1002"/>
      <c r="P39" s="959"/>
      <c r="Q39" s="986"/>
      <c r="R39" s="988"/>
      <c r="S39" s="988"/>
      <c r="T39" s="990"/>
    </row>
    <row r="40" spans="1:20" ht="15" customHeight="1">
      <c r="A40" s="806"/>
      <c r="B40" s="983"/>
      <c r="C40" s="983"/>
      <c r="D40" s="805"/>
      <c r="E40" s="35" t="s">
        <v>262</v>
      </c>
      <c r="F40" s="996"/>
      <c r="G40" s="965"/>
      <c r="H40" s="965"/>
      <c r="I40" s="986"/>
      <c r="J40" s="988"/>
      <c r="K40" s="992"/>
      <c r="L40" s="992"/>
      <c r="M40" s="994"/>
      <c r="N40" s="1000"/>
      <c r="O40" s="1002"/>
      <c r="P40" s="959"/>
      <c r="Q40" s="986"/>
      <c r="R40" s="988"/>
      <c r="S40" s="988"/>
      <c r="T40" s="990"/>
    </row>
    <row r="41" spans="1:20" ht="39" customHeight="1">
      <c r="A41" s="806">
        <v>6</v>
      </c>
      <c r="B41" s="983"/>
      <c r="C41" s="983"/>
      <c r="D41" s="805" t="s">
        <v>576</v>
      </c>
      <c r="E41" s="84" t="s">
        <v>263</v>
      </c>
      <c r="F41" s="996">
        <v>12</v>
      </c>
      <c r="G41" s="965">
        <v>12</v>
      </c>
      <c r="H41" s="965">
        <v>12</v>
      </c>
      <c r="I41" s="986"/>
      <c r="J41" s="988" t="s">
        <v>264</v>
      </c>
      <c r="K41" s="1004">
        <v>0</v>
      </c>
      <c r="L41" s="1005">
        <v>0</v>
      </c>
      <c r="M41" s="994">
        <v>12</v>
      </c>
      <c r="N41" s="1000">
        <v>0</v>
      </c>
      <c r="O41" s="1002">
        <f t="shared" si="4"/>
        <v>3</v>
      </c>
      <c r="P41" s="959" t="str">
        <f t="shared" si="5"/>
        <v>P</v>
      </c>
      <c r="Q41" s="986">
        <v>0.11624352106789818</v>
      </c>
      <c r="R41" s="988" t="s">
        <v>265</v>
      </c>
      <c r="S41" s="988" t="s">
        <v>266</v>
      </c>
      <c r="T41" s="990" t="s">
        <v>267</v>
      </c>
    </row>
    <row r="42" spans="1:20" ht="39" customHeight="1">
      <c r="A42" s="806"/>
      <c r="B42" s="983"/>
      <c r="C42" s="983"/>
      <c r="D42" s="805"/>
      <c r="E42" s="84" t="s">
        <v>268</v>
      </c>
      <c r="F42" s="996"/>
      <c r="G42" s="965"/>
      <c r="H42" s="965"/>
      <c r="I42" s="986"/>
      <c r="J42" s="988"/>
      <c r="K42" s="986"/>
      <c r="L42" s="986"/>
      <c r="M42" s="994"/>
      <c r="N42" s="1000"/>
      <c r="O42" s="1002"/>
      <c r="P42" s="959"/>
      <c r="Q42" s="986"/>
      <c r="R42" s="988"/>
      <c r="S42" s="988"/>
      <c r="T42" s="990"/>
    </row>
    <row r="43" spans="1:20" ht="39" customHeight="1">
      <c r="A43" s="806"/>
      <c r="B43" s="983"/>
      <c r="C43" s="983"/>
      <c r="D43" s="805"/>
      <c r="E43" s="84" t="s">
        <v>269</v>
      </c>
      <c r="F43" s="996"/>
      <c r="G43" s="965"/>
      <c r="H43" s="965"/>
      <c r="I43" s="986"/>
      <c r="J43" s="988"/>
      <c r="K43" s="986"/>
      <c r="L43" s="986"/>
      <c r="M43" s="994"/>
      <c r="N43" s="1000"/>
      <c r="O43" s="1002"/>
      <c r="P43" s="959"/>
      <c r="Q43" s="986"/>
      <c r="R43" s="988"/>
      <c r="S43" s="988"/>
      <c r="T43" s="990"/>
    </row>
    <row r="44" spans="1:20" ht="26.25" customHeight="1">
      <c r="A44" s="806">
        <v>7</v>
      </c>
      <c r="B44" s="983"/>
      <c r="C44" s="983"/>
      <c r="D44" s="805" t="s">
        <v>577</v>
      </c>
      <c r="E44" s="84" t="s">
        <v>270</v>
      </c>
      <c r="F44" s="996">
        <v>3</v>
      </c>
      <c r="G44" s="965">
        <v>3</v>
      </c>
      <c r="H44" s="965">
        <v>3</v>
      </c>
      <c r="I44" s="986"/>
      <c r="J44" s="988" t="s">
        <v>271</v>
      </c>
      <c r="K44" s="992">
        <v>200000</v>
      </c>
      <c r="L44" s="992">
        <v>127912.39</v>
      </c>
      <c r="M44" s="994">
        <v>12</v>
      </c>
      <c r="N44" s="1000">
        <v>0</v>
      </c>
      <c r="O44" s="1002">
        <f t="shared" ref="O44:O49" si="6">IF(M44&lt;1,(AVERAGE(F44:I44)/M44),SUM(F44:I44)/M44)</f>
        <v>0.75</v>
      </c>
      <c r="P44" s="959" t="str">
        <f t="shared" ref="P44:P49" si="7">IF(O44&lt;=V$18,"T",IF(O44&lt;$Y$18,"R",IF(O44&gt;=$Y$18,"P")))</f>
        <v>P</v>
      </c>
      <c r="Q44" s="986">
        <v>0.11624352106789818</v>
      </c>
      <c r="R44" s="988" t="s">
        <v>272</v>
      </c>
      <c r="S44" s="988" t="s">
        <v>273</v>
      </c>
      <c r="T44" s="990" t="s">
        <v>274</v>
      </c>
    </row>
    <row r="45" spans="1:20" ht="15" customHeight="1">
      <c r="A45" s="806"/>
      <c r="B45" s="983"/>
      <c r="C45" s="983"/>
      <c r="D45" s="805"/>
      <c r="E45" s="35" t="s">
        <v>275</v>
      </c>
      <c r="F45" s="996"/>
      <c r="G45" s="965"/>
      <c r="H45" s="965"/>
      <c r="I45" s="986"/>
      <c r="J45" s="988"/>
      <c r="K45" s="992"/>
      <c r="L45" s="992"/>
      <c r="M45" s="994"/>
      <c r="N45" s="1000"/>
      <c r="O45" s="1002"/>
      <c r="P45" s="959"/>
      <c r="Q45" s="986"/>
      <c r="R45" s="988"/>
      <c r="S45" s="988"/>
      <c r="T45" s="990"/>
    </row>
    <row r="46" spans="1:20" ht="26.25" customHeight="1">
      <c r="A46" s="806"/>
      <c r="B46" s="983"/>
      <c r="C46" s="983"/>
      <c r="D46" s="805"/>
      <c r="E46" s="84" t="s">
        <v>276</v>
      </c>
      <c r="F46" s="996"/>
      <c r="G46" s="965"/>
      <c r="H46" s="965"/>
      <c r="I46" s="986"/>
      <c r="J46" s="988"/>
      <c r="K46" s="992"/>
      <c r="L46" s="992"/>
      <c r="M46" s="994"/>
      <c r="N46" s="1000"/>
      <c r="O46" s="1002"/>
      <c r="P46" s="959"/>
      <c r="Q46" s="986"/>
      <c r="R46" s="988"/>
      <c r="S46" s="988"/>
      <c r="T46" s="990"/>
    </row>
    <row r="47" spans="1:20" ht="26.25" customHeight="1">
      <c r="A47" s="806"/>
      <c r="B47" s="983"/>
      <c r="C47" s="983"/>
      <c r="D47" s="805"/>
      <c r="E47" s="84" t="s">
        <v>277</v>
      </c>
      <c r="F47" s="996"/>
      <c r="G47" s="965"/>
      <c r="H47" s="965"/>
      <c r="I47" s="986"/>
      <c r="J47" s="988"/>
      <c r="K47" s="992"/>
      <c r="L47" s="992"/>
      <c r="M47" s="994"/>
      <c r="N47" s="1000"/>
      <c r="O47" s="1002"/>
      <c r="P47" s="959"/>
      <c r="Q47" s="986"/>
      <c r="R47" s="988"/>
      <c r="S47" s="988"/>
      <c r="T47" s="990"/>
    </row>
    <row r="48" spans="1:20" ht="26.25" customHeight="1">
      <c r="A48" s="806"/>
      <c r="B48" s="983"/>
      <c r="C48" s="983"/>
      <c r="D48" s="805"/>
      <c r="E48" s="84" t="s">
        <v>278</v>
      </c>
      <c r="F48" s="996"/>
      <c r="G48" s="965"/>
      <c r="H48" s="965"/>
      <c r="I48" s="986"/>
      <c r="J48" s="988"/>
      <c r="K48" s="992"/>
      <c r="L48" s="992"/>
      <c r="M48" s="994"/>
      <c r="N48" s="1000"/>
      <c r="O48" s="1002"/>
      <c r="P48" s="959"/>
      <c r="Q48" s="986"/>
      <c r="R48" s="988"/>
      <c r="S48" s="988"/>
      <c r="T48" s="990"/>
    </row>
    <row r="49" spans="1:20" ht="15" customHeight="1">
      <c r="A49" s="806">
        <v>8</v>
      </c>
      <c r="B49" s="983"/>
      <c r="C49" s="983"/>
      <c r="D49" s="805" t="s">
        <v>578</v>
      </c>
      <c r="E49" s="35" t="s">
        <v>279</v>
      </c>
      <c r="F49" s="996">
        <v>3</v>
      </c>
      <c r="G49" s="965">
        <v>3</v>
      </c>
      <c r="H49" s="965">
        <v>3</v>
      </c>
      <c r="I49" s="986"/>
      <c r="J49" s="988" t="s">
        <v>271</v>
      </c>
      <c r="K49" s="992">
        <v>1162000</v>
      </c>
      <c r="L49" s="992">
        <v>130701.08</v>
      </c>
      <c r="M49" s="994">
        <v>3</v>
      </c>
      <c r="N49" s="1000">
        <v>0</v>
      </c>
      <c r="O49" s="1002">
        <f t="shared" si="6"/>
        <v>3</v>
      </c>
      <c r="P49" s="959" t="str">
        <f t="shared" si="7"/>
        <v>P</v>
      </c>
      <c r="Q49" s="986">
        <v>0.11624352106789818</v>
      </c>
      <c r="R49" s="988" t="s">
        <v>272</v>
      </c>
      <c r="S49" s="988" t="s">
        <v>280</v>
      </c>
      <c r="T49" s="990" t="s">
        <v>281</v>
      </c>
    </row>
    <row r="50" spans="1:20" ht="15" customHeight="1">
      <c r="A50" s="806"/>
      <c r="B50" s="983"/>
      <c r="C50" s="983"/>
      <c r="D50" s="805"/>
      <c r="E50" s="35" t="s">
        <v>282</v>
      </c>
      <c r="F50" s="996"/>
      <c r="G50" s="965"/>
      <c r="H50" s="965"/>
      <c r="I50" s="986"/>
      <c r="J50" s="988"/>
      <c r="K50" s="992"/>
      <c r="L50" s="992"/>
      <c r="M50" s="994"/>
      <c r="N50" s="1000"/>
      <c r="O50" s="1002"/>
      <c r="P50" s="959"/>
      <c r="Q50" s="986"/>
      <c r="R50" s="988"/>
      <c r="S50" s="988"/>
      <c r="T50" s="990"/>
    </row>
    <row r="51" spans="1:20" ht="26.25" customHeight="1">
      <c r="A51" s="806"/>
      <c r="B51" s="983"/>
      <c r="C51" s="983"/>
      <c r="D51" s="805"/>
      <c r="E51" s="84" t="s">
        <v>283</v>
      </c>
      <c r="F51" s="996"/>
      <c r="G51" s="965"/>
      <c r="H51" s="965"/>
      <c r="I51" s="986"/>
      <c r="J51" s="988"/>
      <c r="K51" s="992"/>
      <c r="L51" s="992"/>
      <c r="M51" s="994"/>
      <c r="N51" s="1000"/>
      <c r="O51" s="1002"/>
      <c r="P51" s="959"/>
      <c r="Q51" s="986"/>
      <c r="R51" s="988"/>
      <c r="S51" s="988"/>
      <c r="T51" s="990"/>
    </row>
    <row r="52" spans="1:20" ht="39" customHeight="1">
      <c r="A52" s="806">
        <v>9</v>
      </c>
      <c r="B52" s="983"/>
      <c r="C52" s="983"/>
      <c r="D52" s="805" t="s">
        <v>579</v>
      </c>
      <c r="E52" s="84" t="s">
        <v>284</v>
      </c>
      <c r="F52" s="996">
        <v>3</v>
      </c>
      <c r="G52" s="965">
        <v>3</v>
      </c>
      <c r="H52" s="965">
        <v>3</v>
      </c>
      <c r="I52" s="986"/>
      <c r="J52" s="988" t="s">
        <v>285</v>
      </c>
      <c r="K52" s="992">
        <v>0</v>
      </c>
      <c r="L52" s="992">
        <v>51723.19</v>
      </c>
      <c r="M52" s="994">
        <v>3</v>
      </c>
      <c r="N52" s="1000">
        <f>IF(M52&lt;1,M52-AVERAGE(F52:I52),M52-(SUM(F52:I52)))</f>
        <v>-6</v>
      </c>
      <c r="O52" s="1002">
        <f t="shared" ref="O52:O57" si="8">IF(M52&lt;1,(AVERAGE(F52:I52)/M52),SUM(F52:I52)/M52)</f>
        <v>3</v>
      </c>
      <c r="P52" s="959" t="str">
        <f t="shared" ref="P52:P57" si="9">IF(O52&lt;=V$18,"T",IF(O52&lt;$Y$18,"R",IF(O52&gt;=$Y$18,"P")))</f>
        <v>P</v>
      </c>
      <c r="Q52" s="986">
        <v>0.11624352106789818</v>
      </c>
      <c r="R52" s="988" t="s">
        <v>286</v>
      </c>
      <c r="S52" s="988" t="s">
        <v>287</v>
      </c>
      <c r="T52" s="990" t="s">
        <v>288</v>
      </c>
    </row>
    <row r="53" spans="1:20" ht="39" customHeight="1">
      <c r="A53" s="806"/>
      <c r="B53" s="983"/>
      <c r="C53" s="983"/>
      <c r="D53" s="805"/>
      <c r="E53" s="84" t="s">
        <v>289</v>
      </c>
      <c r="F53" s="996"/>
      <c r="G53" s="965"/>
      <c r="H53" s="965"/>
      <c r="I53" s="986"/>
      <c r="J53" s="988"/>
      <c r="K53" s="992"/>
      <c r="L53" s="992"/>
      <c r="M53" s="994"/>
      <c r="N53" s="1000"/>
      <c r="O53" s="1002"/>
      <c r="P53" s="959"/>
      <c r="Q53" s="986"/>
      <c r="R53" s="988"/>
      <c r="S53" s="988"/>
      <c r="T53" s="990"/>
    </row>
    <row r="54" spans="1:20" ht="26.25" customHeight="1">
      <c r="A54" s="806"/>
      <c r="B54" s="983"/>
      <c r="C54" s="983"/>
      <c r="D54" s="805"/>
      <c r="E54" s="84" t="s">
        <v>290</v>
      </c>
      <c r="F54" s="996"/>
      <c r="G54" s="965"/>
      <c r="H54" s="965"/>
      <c r="I54" s="986"/>
      <c r="J54" s="988"/>
      <c r="K54" s="992"/>
      <c r="L54" s="992"/>
      <c r="M54" s="994"/>
      <c r="N54" s="1000"/>
      <c r="O54" s="1002"/>
      <c r="P54" s="959"/>
      <c r="Q54" s="986"/>
      <c r="R54" s="988"/>
      <c r="S54" s="988"/>
      <c r="T54" s="990"/>
    </row>
    <row r="55" spans="1:20" ht="51.75" customHeight="1">
      <c r="A55" s="806"/>
      <c r="B55" s="983"/>
      <c r="C55" s="983"/>
      <c r="D55" s="805"/>
      <c r="E55" s="84" t="s">
        <v>291</v>
      </c>
      <c r="F55" s="996"/>
      <c r="G55" s="965"/>
      <c r="H55" s="965"/>
      <c r="I55" s="986"/>
      <c r="J55" s="988"/>
      <c r="K55" s="992"/>
      <c r="L55" s="992"/>
      <c r="M55" s="994"/>
      <c r="N55" s="1000"/>
      <c r="O55" s="1002"/>
      <c r="P55" s="959"/>
      <c r="Q55" s="986"/>
      <c r="R55" s="988"/>
      <c r="S55" s="988"/>
      <c r="T55" s="990"/>
    </row>
    <row r="56" spans="1:20" ht="64.5" customHeight="1">
      <c r="A56" s="806"/>
      <c r="B56" s="983"/>
      <c r="C56" s="983"/>
      <c r="D56" s="805"/>
      <c r="E56" s="84" t="s">
        <v>292</v>
      </c>
      <c r="F56" s="996"/>
      <c r="G56" s="965"/>
      <c r="H56" s="965"/>
      <c r="I56" s="986"/>
      <c r="J56" s="988"/>
      <c r="K56" s="992"/>
      <c r="L56" s="992"/>
      <c r="M56" s="994"/>
      <c r="N56" s="1000"/>
      <c r="O56" s="1002"/>
      <c r="P56" s="959"/>
      <c r="Q56" s="986"/>
      <c r="R56" s="988"/>
      <c r="S56" s="988"/>
      <c r="T56" s="990"/>
    </row>
    <row r="57" spans="1:20" ht="39" customHeight="1">
      <c r="A57" s="806">
        <v>10</v>
      </c>
      <c r="B57" s="983"/>
      <c r="C57" s="983"/>
      <c r="D57" s="805" t="s">
        <v>580</v>
      </c>
      <c r="E57" s="84" t="s">
        <v>293</v>
      </c>
      <c r="F57" s="996">
        <v>12</v>
      </c>
      <c r="G57" s="965">
        <v>12</v>
      </c>
      <c r="H57" s="965">
        <v>12</v>
      </c>
      <c r="I57" s="986"/>
      <c r="J57" s="988" t="s">
        <v>294</v>
      </c>
      <c r="K57" s="992">
        <v>0</v>
      </c>
      <c r="L57" s="992">
        <v>0</v>
      </c>
      <c r="M57" s="994">
        <v>12</v>
      </c>
      <c r="N57" s="1000">
        <v>0</v>
      </c>
      <c r="O57" s="1002">
        <f t="shared" si="8"/>
        <v>3</v>
      </c>
      <c r="P57" s="959" t="str">
        <f t="shared" si="9"/>
        <v>P</v>
      </c>
      <c r="Q57" s="986">
        <v>0</v>
      </c>
      <c r="R57" s="988" t="s">
        <v>295</v>
      </c>
      <c r="S57" s="988" t="s">
        <v>296</v>
      </c>
      <c r="T57" s="990" t="s">
        <v>297</v>
      </c>
    </row>
    <row r="58" spans="1:20" ht="26.25" customHeight="1">
      <c r="A58" s="806"/>
      <c r="B58" s="983"/>
      <c r="C58" s="983"/>
      <c r="D58" s="805"/>
      <c r="E58" s="84" t="s">
        <v>298</v>
      </c>
      <c r="F58" s="996"/>
      <c r="G58" s="965"/>
      <c r="H58" s="965"/>
      <c r="I58" s="986"/>
      <c r="J58" s="988"/>
      <c r="K58" s="992"/>
      <c r="L58" s="992"/>
      <c r="M58" s="994"/>
      <c r="N58" s="1000"/>
      <c r="O58" s="1002"/>
      <c r="P58" s="959"/>
      <c r="Q58" s="986"/>
      <c r="R58" s="988"/>
      <c r="S58" s="988"/>
      <c r="T58" s="990"/>
    </row>
    <row r="59" spans="1:20" ht="39" customHeight="1">
      <c r="A59" s="806"/>
      <c r="B59" s="983"/>
      <c r="C59" s="983"/>
      <c r="D59" s="805"/>
      <c r="E59" s="84" t="s">
        <v>299</v>
      </c>
      <c r="F59" s="996"/>
      <c r="G59" s="965"/>
      <c r="H59" s="965"/>
      <c r="I59" s="986"/>
      <c r="J59" s="988"/>
      <c r="K59" s="992"/>
      <c r="L59" s="992"/>
      <c r="M59" s="994"/>
      <c r="N59" s="1000"/>
      <c r="O59" s="1002"/>
      <c r="P59" s="959"/>
      <c r="Q59" s="986"/>
      <c r="R59" s="988"/>
      <c r="S59" s="988"/>
      <c r="T59" s="990"/>
    </row>
    <row r="60" spans="1:20" ht="26.25" customHeight="1">
      <c r="A60" s="806"/>
      <c r="B60" s="983"/>
      <c r="C60" s="983"/>
      <c r="D60" s="805"/>
      <c r="E60" s="84" t="s">
        <v>300</v>
      </c>
      <c r="F60" s="996"/>
      <c r="G60" s="965"/>
      <c r="H60" s="965"/>
      <c r="I60" s="986"/>
      <c r="J60" s="988"/>
      <c r="K60" s="992"/>
      <c r="L60" s="992"/>
      <c r="M60" s="994"/>
      <c r="N60" s="1000"/>
      <c r="O60" s="1002"/>
      <c r="P60" s="959"/>
      <c r="Q60" s="986"/>
      <c r="R60" s="988"/>
      <c r="S60" s="988"/>
      <c r="T60" s="990"/>
    </row>
    <row r="61" spans="1:20" ht="26.25" customHeight="1">
      <c r="A61" s="806"/>
      <c r="B61" s="983"/>
      <c r="C61" s="983"/>
      <c r="D61" s="805"/>
      <c r="E61" s="84" t="s">
        <v>301</v>
      </c>
      <c r="F61" s="996"/>
      <c r="G61" s="965"/>
      <c r="H61" s="965"/>
      <c r="I61" s="986"/>
      <c r="J61" s="988"/>
      <c r="K61" s="992"/>
      <c r="L61" s="992"/>
      <c r="M61" s="994"/>
      <c r="N61" s="1000"/>
      <c r="O61" s="1002"/>
      <c r="P61" s="959"/>
      <c r="Q61" s="986"/>
      <c r="R61" s="988"/>
      <c r="S61" s="988"/>
      <c r="T61" s="990"/>
    </row>
    <row r="62" spans="1:20" ht="15" customHeight="1">
      <c r="A62" s="806"/>
      <c r="B62" s="983"/>
      <c r="C62" s="983"/>
      <c r="D62" s="805"/>
      <c r="E62" s="84" t="s">
        <v>302</v>
      </c>
      <c r="F62" s="996"/>
      <c r="G62" s="965"/>
      <c r="H62" s="965"/>
      <c r="I62" s="986"/>
      <c r="J62" s="988"/>
      <c r="K62" s="992"/>
      <c r="L62" s="992"/>
      <c r="M62" s="994"/>
      <c r="N62" s="1000"/>
      <c r="O62" s="1002"/>
      <c r="P62" s="959"/>
      <c r="Q62" s="986"/>
      <c r="R62" s="988"/>
      <c r="S62" s="988"/>
      <c r="T62" s="990"/>
    </row>
    <row r="63" spans="1:20" ht="27" customHeight="1" thickBot="1">
      <c r="A63" s="904"/>
      <c r="B63" s="984"/>
      <c r="C63" s="984"/>
      <c r="D63" s="877"/>
      <c r="E63" s="86" t="s">
        <v>303</v>
      </c>
      <c r="F63" s="997"/>
      <c r="G63" s="998"/>
      <c r="H63" s="998"/>
      <c r="I63" s="987"/>
      <c r="J63" s="989"/>
      <c r="K63" s="993"/>
      <c r="L63" s="993"/>
      <c r="M63" s="995"/>
      <c r="N63" s="1001"/>
      <c r="O63" s="1003"/>
      <c r="P63" s="999"/>
      <c r="Q63" s="987"/>
      <c r="R63" s="989"/>
      <c r="S63" s="989"/>
      <c r="T63" s="991"/>
    </row>
    <row r="64" spans="1:20">
      <c r="A64" s="2"/>
      <c r="B64" s="2"/>
      <c r="C64" s="2"/>
      <c r="D64" s="2"/>
      <c r="E64" s="2"/>
      <c r="F64" s="2"/>
      <c r="G64" s="2"/>
      <c r="H64" s="2"/>
      <c r="I64" s="2"/>
      <c r="J64" s="2"/>
      <c r="K64" s="2"/>
      <c r="L64" s="2"/>
      <c r="M64" s="2"/>
      <c r="N64" s="2"/>
      <c r="O64" s="2"/>
      <c r="P64" s="2"/>
      <c r="Q64" s="2"/>
      <c r="R64" s="2"/>
      <c r="S64" s="2"/>
      <c r="T64" s="2"/>
    </row>
    <row r="65" spans="1:20">
      <c r="A65" s="2"/>
      <c r="B65" s="2"/>
      <c r="C65" s="2"/>
      <c r="D65" s="2"/>
      <c r="E65" s="2"/>
      <c r="F65" s="2"/>
      <c r="G65" s="2"/>
      <c r="H65" s="2"/>
      <c r="I65" s="2"/>
      <c r="J65" s="2"/>
      <c r="K65" s="2"/>
      <c r="L65" s="2"/>
      <c r="M65" s="2"/>
      <c r="N65" s="2"/>
      <c r="O65" s="2"/>
      <c r="P65" s="2"/>
      <c r="Q65" s="2"/>
      <c r="R65" s="2"/>
      <c r="S65" s="2"/>
      <c r="T65" s="2"/>
    </row>
    <row r="66" spans="1:20">
      <c r="A66" s="54" t="s">
        <v>25</v>
      </c>
      <c r="B66" s="54"/>
      <c r="C66" s="54"/>
      <c r="D66" s="54"/>
      <c r="E66" s="2"/>
      <c r="F66" s="2"/>
      <c r="G66" s="2"/>
      <c r="H66" s="2"/>
      <c r="I66" s="2"/>
      <c r="J66" s="2"/>
      <c r="K66" s="2"/>
      <c r="L66" s="2"/>
      <c r="M66" s="2"/>
      <c r="N66" s="2"/>
      <c r="O66" s="2"/>
      <c r="P66" s="2"/>
      <c r="Q66" s="2"/>
      <c r="R66" s="2"/>
      <c r="S66" s="2"/>
      <c r="T66" s="2"/>
    </row>
    <row r="67" spans="1:20">
      <c r="A67" s="2"/>
      <c r="B67" s="2"/>
      <c r="C67" s="2"/>
      <c r="D67" s="2"/>
      <c r="E67" s="2"/>
      <c r="F67" s="2"/>
      <c r="G67" s="2"/>
      <c r="H67" s="2"/>
      <c r="I67" s="2"/>
      <c r="J67" s="2"/>
      <c r="K67" s="2"/>
      <c r="L67" s="2"/>
      <c r="M67" s="2"/>
      <c r="N67" s="2"/>
      <c r="O67" s="2"/>
      <c r="P67" s="2"/>
      <c r="Q67" s="2"/>
      <c r="R67" s="2"/>
      <c r="S67" s="2"/>
      <c r="T67" s="2"/>
    </row>
    <row r="68" spans="1:20">
      <c r="A68" s="901"/>
      <c r="B68" s="902"/>
      <c r="C68" s="902"/>
      <c r="D68" s="902"/>
      <c r="E68" s="902"/>
      <c r="F68" s="902"/>
      <c r="G68" s="902"/>
      <c r="H68" s="902"/>
      <c r="I68" s="902"/>
      <c r="J68" s="902"/>
      <c r="K68" s="902"/>
      <c r="L68" s="902"/>
      <c r="M68" s="902"/>
      <c r="N68" s="902"/>
      <c r="O68" s="902"/>
      <c r="P68" s="902"/>
      <c r="Q68" s="902"/>
      <c r="R68" s="902"/>
      <c r="S68" s="902"/>
      <c r="T68" s="903"/>
    </row>
    <row r="69" spans="1:20">
      <c r="A69" s="901"/>
      <c r="B69" s="902"/>
      <c r="C69" s="902"/>
      <c r="D69" s="902"/>
      <c r="E69" s="902"/>
      <c r="F69" s="902"/>
      <c r="G69" s="902"/>
      <c r="H69" s="902"/>
      <c r="I69" s="902"/>
      <c r="J69" s="902"/>
      <c r="K69" s="902"/>
      <c r="L69" s="902"/>
      <c r="M69" s="902"/>
      <c r="N69" s="902"/>
      <c r="O69" s="902"/>
      <c r="P69" s="902"/>
      <c r="Q69" s="902"/>
      <c r="R69" s="902"/>
      <c r="S69" s="902"/>
      <c r="T69" s="903"/>
    </row>
    <row r="70" spans="1:20">
      <c r="A70" s="901"/>
      <c r="B70" s="902"/>
      <c r="C70" s="902"/>
      <c r="D70" s="902"/>
      <c r="E70" s="902"/>
      <c r="F70" s="902"/>
      <c r="G70" s="902"/>
      <c r="H70" s="902"/>
      <c r="I70" s="902"/>
      <c r="J70" s="902"/>
      <c r="K70" s="902"/>
      <c r="L70" s="902"/>
      <c r="M70" s="902"/>
      <c r="N70" s="902"/>
      <c r="O70" s="902"/>
      <c r="P70" s="902"/>
      <c r="Q70" s="902"/>
      <c r="R70" s="902"/>
      <c r="S70" s="902"/>
      <c r="T70" s="903"/>
    </row>
    <row r="71" spans="1:20">
      <c r="A71" s="901"/>
      <c r="B71" s="902"/>
      <c r="C71" s="902"/>
      <c r="D71" s="902"/>
      <c r="E71" s="902"/>
      <c r="F71" s="902"/>
      <c r="G71" s="902"/>
      <c r="H71" s="902"/>
      <c r="I71" s="902"/>
      <c r="J71" s="902"/>
      <c r="K71" s="902"/>
      <c r="L71" s="902"/>
      <c r="M71" s="902"/>
      <c r="N71" s="902"/>
      <c r="O71" s="902"/>
      <c r="P71" s="902"/>
      <c r="Q71" s="902"/>
      <c r="R71" s="902"/>
      <c r="S71" s="902"/>
      <c r="T71" s="903"/>
    </row>
    <row r="72" spans="1:20">
      <c r="A72" s="901"/>
      <c r="B72" s="902"/>
      <c r="C72" s="902"/>
      <c r="D72" s="902"/>
      <c r="E72" s="902"/>
      <c r="F72" s="902"/>
      <c r="G72" s="902"/>
      <c r="H72" s="902"/>
      <c r="I72" s="902"/>
      <c r="J72" s="902"/>
      <c r="K72" s="902"/>
      <c r="L72" s="902"/>
      <c r="M72" s="902"/>
      <c r="N72" s="902"/>
      <c r="O72" s="902"/>
      <c r="P72" s="902"/>
      <c r="Q72" s="902"/>
      <c r="R72" s="902"/>
      <c r="S72" s="902"/>
      <c r="T72" s="903"/>
    </row>
    <row r="73" spans="1:20">
      <c r="A73" s="901"/>
      <c r="B73" s="902"/>
      <c r="C73" s="902"/>
      <c r="D73" s="902"/>
      <c r="E73" s="902"/>
      <c r="F73" s="902"/>
      <c r="G73" s="902"/>
      <c r="H73" s="902"/>
      <c r="I73" s="902"/>
      <c r="J73" s="902"/>
      <c r="K73" s="902"/>
      <c r="L73" s="902"/>
      <c r="M73" s="902"/>
      <c r="N73" s="902"/>
      <c r="O73" s="902"/>
      <c r="P73" s="902"/>
      <c r="Q73" s="902"/>
      <c r="R73" s="902"/>
      <c r="S73" s="902"/>
      <c r="T73" s="903"/>
    </row>
    <row r="74" spans="1:20">
      <c r="A74" s="901"/>
      <c r="B74" s="902"/>
      <c r="C74" s="902"/>
      <c r="D74" s="902"/>
      <c r="E74" s="902"/>
      <c r="F74" s="902"/>
      <c r="G74" s="902"/>
      <c r="H74" s="902"/>
      <c r="I74" s="902"/>
      <c r="J74" s="902"/>
      <c r="K74" s="902"/>
      <c r="L74" s="902"/>
      <c r="M74" s="902"/>
      <c r="N74" s="902"/>
      <c r="O74" s="902"/>
      <c r="P74" s="902"/>
      <c r="Q74" s="902"/>
      <c r="R74" s="902"/>
      <c r="S74" s="902"/>
      <c r="T74" s="903"/>
    </row>
    <row r="75" spans="1:20">
      <c r="A75" s="901"/>
      <c r="B75" s="902"/>
      <c r="C75" s="902"/>
      <c r="D75" s="902"/>
      <c r="E75" s="902"/>
      <c r="F75" s="902"/>
      <c r="G75" s="902"/>
      <c r="H75" s="902"/>
      <c r="I75" s="902"/>
      <c r="J75" s="902"/>
      <c r="K75" s="902"/>
      <c r="L75" s="902"/>
      <c r="M75" s="902"/>
      <c r="N75" s="902"/>
      <c r="O75" s="902"/>
      <c r="P75" s="902"/>
      <c r="Q75" s="902"/>
      <c r="R75" s="902"/>
      <c r="S75" s="902"/>
      <c r="T75" s="903"/>
    </row>
    <row r="76" spans="1:20">
      <c r="A76" s="901"/>
      <c r="B76" s="902"/>
      <c r="C76" s="902"/>
      <c r="D76" s="902"/>
      <c r="E76" s="902"/>
      <c r="F76" s="902"/>
      <c r="G76" s="902"/>
      <c r="H76" s="902"/>
      <c r="I76" s="902"/>
      <c r="J76" s="902"/>
      <c r="K76" s="902"/>
      <c r="L76" s="902"/>
      <c r="M76" s="902"/>
      <c r="N76" s="902"/>
      <c r="O76" s="902"/>
      <c r="P76" s="902"/>
      <c r="Q76" s="902"/>
      <c r="R76" s="902"/>
      <c r="S76" s="902"/>
      <c r="T76" s="903"/>
    </row>
    <row r="77" spans="1:20">
      <c r="A77" s="901"/>
      <c r="B77" s="902"/>
      <c r="C77" s="902"/>
      <c r="D77" s="902"/>
      <c r="E77" s="902"/>
      <c r="F77" s="902"/>
      <c r="G77" s="902"/>
      <c r="H77" s="902"/>
      <c r="I77" s="902"/>
      <c r="J77" s="902"/>
      <c r="K77" s="902"/>
      <c r="L77" s="902"/>
      <c r="M77" s="902"/>
      <c r="N77" s="902"/>
      <c r="O77" s="902"/>
      <c r="P77" s="902"/>
      <c r="Q77" s="902"/>
      <c r="R77" s="902"/>
      <c r="S77" s="902"/>
      <c r="T77" s="903"/>
    </row>
    <row r="78" spans="1:20">
      <c r="A78" s="901"/>
      <c r="B78" s="902"/>
      <c r="C78" s="902"/>
      <c r="D78" s="902"/>
      <c r="E78" s="902"/>
      <c r="F78" s="902"/>
      <c r="G78" s="902"/>
      <c r="H78" s="902"/>
      <c r="I78" s="902"/>
      <c r="J78" s="902"/>
      <c r="K78" s="902"/>
      <c r="L78" s="902"/>
      <c r="M78" s="902"/>
      <c r="N78" s="902"/>
      <c r="O78" s="902"/>
      <c r="P78" s="902"/>
      <c r="Q78" s="902"/>
      <c r="R78" s="902"/>
      <c r="S78" s="902"/>
      <c r="T78" s="903"/>
    </row>
  </sheetData>
  <mergeCells count="199">
    <mergeCell ref="A6:E6"/>
    <mergeCell ref="F6:M6"/>
    <mergeCell ref="A7:E7"/>
    <mergeCell ref="F7:M7"/>
    <mergeCell ref="A8:E8"/>
    <mergeCell ref="F8:M8"/>
    <mergeCell ref="A2:E4"/>
    <mergeCell ref="F2:M2"/>
    <mergeCell ref="N2:T2"/>
    <mergeCell ref="F3:M4"/>
    <mergeCell ref="N3:T3"/>
    <mergeCell ref="N4:T4"/>
    <mergeCell ref="A9:E9"/>
    <mergeCell ref="F9:M9"/>
    <mergeCell ref="A11:T11"/>
    <mergeCell ref="A13:L13"/>
    <mergeCell ref="M13:T13"/>
    <mergeCell ref="A14:A15"/>
    <mergeCell ref="D14:D15"/>
    <mergeCell ref="E14:E15"/>
    <mergeCell ref="F14:I14"/>
    <mergeCell ref="J14:J15"/>
    <mergeCell ref="T14:T15"/>
    <mergeCell ref="K14:K15"/>
    <mergeCell ref="L14:L15"/>
    <mergeCell ref="M14:M15"/>
    <mergeCell ref="N14:P14"/>
    <mergeCell ref="Q14:Q15"/>
    <mergeCell ref="R14:R15"/>
    <mergeCell ref="B14:B15"/>
    <mergeCell ref="C14:C15"/>
    <mergeCell ref="T18:T26"/>
    <mergeCell ref="A27:A32"/>
    <mergeCell ref="D27:D32"/>
    <mergeCell ref="F27:F32"/>
    <mergeCell ref="G27:G32"/>
    <mergeCell ref="H27:H32"/>
    <mergeCell ref="I27:I32"/>
    <mergeCell ref="J27:J32"/>
    <mergeCell ref="K27:K32"/>
    <mergeCell ref="M18:M26"/>
    <mergeCell ref="N18:N26"/>
    <mergeCell ref="O18:O26"/>
    <mergeCell ref="P18:P26"/>
    <mergeCell ref="Q18:Q26"/>
    <mergeCell ref="R18:R26"/>
    <mergeCell ref="R27:R32"/>
    <mergeCell ref="S27:S32"/>
    <mergeCell ref="T27:T32"/>
    <mergeCell ref="N27:N32"/>
    <mergeCell ref="O27:O32"/>
    <mergeCell ref="P27:P32"/>
    <mergeCell ref="Q27:Q32"/>
    <mergeCell ref="A18:A26"/>
    <mergeCell ref="D18:D26"/>
    <mergeCell ref="H33:H36"/>
    <mergeCell ref="I33:I36"/>
    <mergeCell ref="J33:J36"/>
    <mergeCell ref="L27:L32"/>
    <mergeCell ref="M27:M32"/>
    <mergeCell ref="S18:S26"/>
    <mergeCell ref="F18:F26"/>
    <mergeCell ref="G18:G26"/>
    <mergeCell ref="H18:H26"/>
    <mergeCell ref="I18:I26"/>
    <mergeCell ref="J18:J26"/>
    <mergeCell ref="K18:K26"/>
    <mergeCell ref="L18:L26"/>
    <mergeCell ref="Q33:Q36"/>
    <mergeCell ref="R33:R36"/>
    <mergeCell ref="S33:S36"/>
    <mergeCell ref="T33:T36"/>
    <mergeCell ref="A37:A40"/>
    <mergeCell ref="D37:D40"/>
    <mergeCell ref="F37:F40"/>
    <mergeCell ref="G37:G40"/>
    <mergeCell ref="H37:H40"/>
    <mergeCell ref="I37:I40"/>
    <mergeCell ref="K33:K36"/>
    <mergeCell ref="L33:L36"/>
    <mergeCell ref="M33:M36"/>
    <mergeCell ref="N33:N36"/>
    <mergeCell ref="O33:O36"/>
    <mergeCell ref="P33:P36"/>
    <mergeCell ref="P37:P40"/>
    <mergeCell ref="Q37:Q40"/>
    <mergeCell ref="R37:R40"/>
    <mergeCell ref="S37:S40"/>
    <mergeCell ref="T37:T40"/>
    <mergeCell ref="N37:N40"/>
    <mergeCell ref="O37:O40"/>
    <mergeCell ref="A33:A36"/>
    <mergeCell ref="D33:D36"/>
    <mergeCell ref="F33:F36"/>
    <mergeCell ref="G33:G36"/>
    <mergeCell ref="A41:A43"/>
    <mergeCell ref="D41:D43"/>
    <mergeCell ref="F41:F43"/>
    <mergeCell ref="G41:G43"/>
    <mergeCell ref="H41:H43"/>
    <mergeCell ref="J37:J40"/>
    <mergeCell ref="K37:K40"/>
    <mergeCell ref="L37:L40"/>
    <mergeCell ref="M37:M40"/>
    <mergeCell ref="O41:O43"/>
    <mergeCell ref="P41:P43"/>
    <mergeCell ref="Q41:Q43"/>
    <mergeCell ref="R41:R43"/>
    <mergeCell ref="S41:S43"/>
    <mergeCell ref="T41:T43"/>
    <mergeCell ref="I41:I43"/>
    <mergeCell ref="J41:J43"/>
    <mergeCell ref="K41:K43"/>
    <mergeCell ref="L41:L43"/>
    <mergeCell ref="M41:M43"/>
    <mergeCell ref="N41:N43"/>
    <mergeCell ref="P44:P48"/>
    <mergeCell ref="Q44:Q48"/>
    <mergeCell ref="R44:R48"/>
    <mergeCell ref="S44:S48"/>
    <mergeCell ref="T44:T48"/>
    <mergeCell ref="A49:A51"/>
    <mergeCell ref="D49:D51"/>
    <mergeCell ref="F49:F51"/>
    <mergeCell ref="G49:G51"/>
    <mergeCell ref="H49:H51"/>
    <mergeCell ref="J44:J48"/>
    <mergeCell ref="K44:K48"/>
    <mergeCell ref="L44:L48"/>
    <mergeCell ref="M44:M48"/>
    <mergeCell ref="N44:N48"/>
    <mergeCell ref="O44:O48"/>
    <mergeCell ref="A44:A48"/>
    <mergeCell ref="D44:D48"/>
    <mergeCell ref="F44:F48"/>
    <mergeCell ref="G44:G48"/>
    <mergeCell ref="H44:H48"/>
    <mergeCell ref="I44:I48"/>
    <mergeCell ref="O49:O51"/>
    <mergeCell ref="P49:P51"/>
    <mergeCell ref="P57:P63"/>
    <mergeCell ref="Q49:Q51"/>
    <mergeCell ref="R49:R51"/>
    <mergeCell ref="S49:S51"/>
    <mergeCell ref="T49:T51"/>
    <mergeCell ref="I49:I51"/>
    <mergeCell ref="J49:J51"/>
    <mergeCell ref="K49:K51"/>
    <mergeCell ref="L49:L51"/>
    <mergeCell ref="M49:M51"/>
    <mergeCell ref="N49:N51"/>
    <mergeCell ref="N57:N63"/>
    <mergeCell ref="P52:P56"/>
    <mergeCell ref="Q52:Q56"/>
    <mergeCell ref="R52:R56"/>
    <mergeCell ref="S52:S56"/>
    <mergeCell ref="T52:T56"/>
    <mergeCell ref="N52:N56"/>
    <mergeCell ref="O52:O56"/>
    <mergeCell ref="O57:O63"/>
    <mergeCell ref="A57:A63"/>
    <mergeCell ref="D57:D63"/>
    <mergeCell ref="F57:F63"/>
    <mergeCell ref="G57:G63"/>
    <mergeCell ref="H57:H63"/>
    <mergeCell ref="J52:J56"/>
    <mergeCell ref="K52:K56"/>
    <mergeCell ref="L52:L56"/>
    <mergeCell ref="M52:M56"/>
    <mergeCell ref="A52:A56"/>
    <mergeCell ref="D52:D56"/>
    <mergeCell ref="F52:F56"/>
    <mergeCell ref="G52:G56"/>
    <mergeCell ref="H52:H56"/>
    <mergeCell ref="I52:I56"/>
    <mergeCell ref="B17:B26"/>
    <mergeCell ref="C17:C26"/>
    <mergeCell ref="B27:B63"/>
    <mergeCell ref="C27:C63"/>
    <mergeCell ref="A74:T74"/>
    <mergeCell ref="A75:T75"/>
    <mergeCell ref="A76:T76"/>
    <mergeCell ref="A77:T77"/>
    <mergeCell ref="A78:T78"/>
    <mergeCell ref="A68:T68"/>
    <mergeCell ref="A69:T69"/>
    <mergeCell ref="A70:T70"/>
    <mergeCell ref="A71:T71"/>
    <mergeCell ref="A72:T72"/>
    <mergeCell ref="A73:T73"/>
    <mergeCell ref="Q57:Q63"/>
    <mergeCell ref="R57:R63"/>
    <mergeCell ref="S57:S63"/>
    <mergeCell ref="T57:T63"/>
    <mergeCell ref="I57:I63"/>
    <mergeCell ref="J57:J63"/>
    <mergeCell ref="K57:K63"/>
    <mergeCell ref="L57:L63"/>
    <mergeCell ref="M57:M63"/>
  </mergeCells>
  <conditionalFormatting sqref="P18 P27 P33 P41 P44 P49 P52 P57 P37">
    <cfRule type="containsText" dxfId="56" priority="5" stopIfTrue="1" operator="containsText" text="P">
      <formula>NOT(ISERROR(SEARCH("P",P18)))</formula>
    </cfRule>
    <cfRule type="containsText" dxfId="55" priority="6" stopIfTrue="1" operator="containsText" text="R">
      <formula>NOT(ISERROR(SEARCH("R",P18)))</formula>
    </cfRule>
    <cfRule type="containsText" dxfId="54" priority="7" operator="containsText" text="T">
      <formula>NOT(ISERROR(SEARCH("T",P18)))</formula>
    </cfRule>
  </conditionalFormatting>
  <conditionalFormatting sqref="P52 P18 P27 P33 P37 P41 P44 P49 P57">
    <cfRule type="iconSet" priority="8">
      <iconSet iconSet="3Symbols2">
        <cfvo type="percent" val="0"/>
        <cfvo type="percent" val="0.74"/>
        <cfvo type="percent" val="0.85"/>
      </iconSet>
    </cfRule>
  </conditionalFormatting>
  <conditionalFormatting sqref="P17">
    <cfRule type="containsText" dxfId="53" priority="1" stopIfTrue="1" operator="containsText" text="P">
      <formula>NOT(ISERROR(SEARCH("P",P17)))</formula>
    </cfRule>
    <cfRule type="containsText" dxfId="52" priority="2" stopIfTrue="1" operator="containsText" text="R">
      <formula>NOT(ISERROR(SEARCH("R",P17)))</formula>
    </cfRule>
    <cfRule type="containsText" dxfId="51" priority="3" operator="containsText" text="T">
      <formula>NOT(ISERROR(SEARCH("T",P17)))</formula>
    </cfRule>
  </conditionalFormatting>
  <conditionalFormatting sqref="P17">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7"/>
  <sheetViews>
    <sheetView topLeftCell="A19" zoomScale="70" zoomScaleNormal="70" workbookViewId="0">
      <selection activeCell="J25" sqref="J25:J27"/>
    </sheetView>
  </sheetViews>
  <sheetFormatPr baseColWidth="10" defaultColWidth="11.42578125" defaultRowHeight="13.5"/>
  <cols>
    <col min="1" max="1" width="17" style="1" bestFit="1" customWidth="1"/>
    <col min="2" max="3" width="17" style="1" customWidth="1"/>
    <col min="4" max="4" width="28.140625" style="1" customWidth="1"/>
    <col min="5" max="5" width="45.42578125" style="1" customWidth="1"/>
    <col min="6" max="6" width="5.140625" style="1" bestFit="1" customWidth="1"/>
    <col min="7" max="7" width="4.42578125" style="1" bestFit="1" customWidth="1"/>
    <col min="8" max="8" width="3.42578125" style="1" bestFit="1" customWidth="1"/>
    <col min="9" max="9" width="3.5703125" style="1" bestFit="1" customWidth="1"/>
    <col min="10" max="10" width="57" style="1" customWidth="1"/>
    <col min="11" max="11" width="16.140625" style="1" bestFit="1" customWidth="1"/>
    <col min="12" max="12" width="23.28515625" style="1" customWidth="1"/>
    <col min="13" max="13" width="7.28515625" style="1" bestFit="1" customWidth="1"/>
    <col min="14" max="14" width="13.7109375" style="1" customWidth="1"/>
    <col min="15" max="15" width="5.140625" style="1" bestFit="1" customWidth="1"/>
    <col min="16" max="16" width="9.7109375" style="1" bestFit="1" customWidth="1"/>
    <col min="17" max="17" width="28.140625" style="1" customWidth="1"/>
    <col min="18" max="18" width="28.85546875" style="1" customWidth="1"/>
    <col min="19" max="19" width="14.28515625" style="1" bestFit="1" customWidth="1"/>
    <col min="20" max="20" width="29.140625" style="1" customWidth="1"/>
    <col min="21" max="16384" width="11.42578125" style="1"/>
  </cols>
  <sheetData>
    <row r="1" spans="1:20" ht="14.25" thickBot="1"/>
    <row r="2" spans="1:20" ht="14.25" thickBot="1">
      <c r="A2" s="859"/>
      <c r="B2" s="860"/>
      <c r="C2" s="860"/>
      <c r="D2" s="860"/>
      <c r="E2" s="861"/>
      <c r="F2" s="868" t="s">
        <v>18</v>
      </c>
      <c r="G2" s="869"/>
      <c r="H2" s="869"/>
      <c r="I2" s="869"/>
      <c r="J2" s="869"/>
      <c r="K2" s="869"/>
      <c r="L2" s="869"/>
      <c r="M2" s="870"/>
      <c r="N2" s="843" t="s">
        <v>19</v>
      </c>
      <c r="O2" s="844"/>
      <c r="P2" s="844"/>
      <c r="Q2" s="844"/>
      <c r="R2" s="844"/>
      <c r="S2" s="844"/>
      <c r="T2" s="845"/>
    </row>
    <row r="3" spans="1:20" ht="14.25" thickBot="1">
      <c r="A3" s="862"/>
      <c r="B3" s="863"/>
      <c r="C3" s="863"/>
      <c r="D3" s="863"/>
      <c r="E3" s="864"/>
      <c r="F3" s="846" t="s">
        <v>17</v>
      </c>
      <c r="G3" s="847"/>
      <c r="H3" s="847"/>
      <c r="I3" s="847"/>
      <c r="J3" s="847"/>
      <c r="K3" s="847"/>
      <c r="L3" s="847"/>
      <c r="M3" s="848"/>
      <c r="N3" s="852" t="s">
        <v>24</v>
      </c>
      <c r="O3" s="853"/>
      <c r="P3" s="853"/>
      <c r="Q3" s="853"/>
      <c r="R3" s="853"/>
      <c r="S3" s="853"/>
      <c r="T3" s="854"/>
    </row>
    <row r="4" spans="1:20" ht="14.25" thickBot="1">
      <c r="A4" s="865"/>
      <c r="B4" s="866"/>
      <c r="C4" s="866"/>
      <c r="D4" s="866"/>
      <c r="E4" s="867"/>
      <c r="F4" s="849"/>
      <c r="G4" s="850"/>
      <c r="H4" s="850"/>
      <c r="I4" s="850"/>
      <c r="J4" s="850"/>
      <c r="K4" s="850"/>
      <c r="L4" s="850"/>
      <c r="M4" s="851"/>
      <c r="N4" s="855" t="s">
        <v>8</v>
      </c>
      <c r="O4" s="856"/>
      <c r="P4" s="856"/>
      <c r="Q4" s="856"/>
      <c r="R4" s="856"/>
      <c r="S4" s="856"/>
      <c r="T4" s="857"/>
    </row>
    <row r="5" spans="1:20">
      <c r="A5" s="2"/>
      <c r="B5" s="2"/>
      <c r="C5" s="2"/>
      <c r="D5" s="2"/>
      <c r="E5" s="2"/>
      <c r="F5" s="2"/>
      <c r="G5" s="2"/>
      <c r="H5" s="2"/>
      <c r="I5" s="2"/>
      <c r="J5" s="3"/>
      <c r="K5" s="3"/>
      <c r="L5" s="4"/>
      <c r="M5" s="4"/>
      <c r="N5" s="4"/>
      <c r="O5" s="4"/>
      <c r="P5" s="4"/>
      <c r="Q5" s="4"/>
      <c r="R5" s="4"/>
      <c r="S5" s="4"/>
      <c r="T5" s="4"/>
    </row>
    <row r="6" spans="1:20">
      <c r="A6" s="809" t="s">
        <v>304</v>
      </c>
      <c r="B6" s="809"/>
      <c r="C6" s="809"/>
      <c r="D6" s="809"/>
      <c r="E6" s="809"/>
      <c r="F6" s="858" t="s">
        <v>305</v>
      </c>
      <c r="G6" s="811"/>
      <c r="H6" s="811"/>
      <c r="I6" s="811"/>
      <c r="J6" s="811"/>
      <c r="K6" s="811"/>
      <c r="L6" s="811"/>
      <c r="M6" s="812"/>
      <c r="N6" s="4"/>
      <c r="O6" s="4"/>
      <c r="P6" s="4"/>
      <c r="Q6" s="4"/>
      <c r="R6" s="4"/>
      <c r="S6" s="4"/>
      <c r="T6" s="4"/>
    </row>
    <row r="7" spans="1:20">
      <c r="A7" s="809" t="s">
        <v>306</v>
      </c>
      <c r="B7" s="809"/>
      <c r="C7" s="809"/>
      <c r="D7" s="809"/>
      <c r="E7" s="809"/>
      <c r="F7" s="858">
        <v>2021</v>
      </c>
      <c r="G7" s="811"/>
      <c r="H7" s="811"/>
      <c r="I7" s="811"/>
      <c r="J7" s="811"/>
      <c r="K7" s="811"/>
      <c r="L7" s="811"/>
      <c r="M7" s="812"/>
      <c r="N7" s="4"/>
      <c r="O7" s="4"/>
      <c r="P7" s="4"/>
      <c r="Q7" s="4"/>
      <c r="R7" s="4"/>
      <c r="S7" s="4"/>
      <c r="T7" s="4"/>
    </row>
    <row r="8" spans="1:20">
      <c r="A8" s="809" t="s">
        <v>307</v>
      </c>
      <c r="B8" s="809"/>
      <c r="C8" s="809"/>
      <c r="D8" s="809"/>
      <c r="E8" s="809"/>
      <c r="F8" s="810">
        <v>44197</v>
      </c>
      <c r="G8" s="811"/>
      <c r="H8" s="811"/>
      <c r="I8" s="811"/>
      <c r="J8" s="811"/>
      <c r="K8" s="811"/>
      <c r="L8" s="811"/>
      <c r="M8" s="812"/>
      <c r="N8" s="4"/>
      <c r="O8" s="4"/>
      <c r="P8" s="4"/>
      <c r="Q8" s="4"/>
      <c r="R8" s="4"/>
      <c r="S8" s="4"/>
      <c r="T8" s="4"/>
    </row>
    <row r="9" spans="1:20">
      <c r="A9" s="809" t="s">
        <v>7</v>
      </c>
      <c r="B9" s="809"/>
      <c r="C9" s="809"/>
      <c r="D9" s="809"/>
      <c r="E9" s="809"/>
      <c r="F9" s="810">
        <v>44206</v>
      </c>
      <c r="G9" s="811"/>
      <c r="H9" s="811"/>
      <c r="I9" s="811"/>
      <c r="J9" s="811"/>
      <c r="K9" s="811"/>
      <c r="L9" s="811"/>
      <c r="M9" s="812"/>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3" t="s">
        <v>9</v>
      </c>
      <c r="B11" s="814"/>
      <c r="C11" s="814"/>
      <c r="D11" s="814"/>
      <c r="E11" s="814"/>
      <c r="F11" s="814"/>
      <c r="G11" s="814"/>
      <c r="H11" s="814"/>
      <c r="I11" s="814"/>
      <c r="J11" s="814"/>
      <c r="K11" s="814"/>
      <c r="L11" s="814"/>
      <c r="M11" s="814"/>
      <c r="N11" s="814"/>
      <c r="O11" s="814"/>
      <c r="P11" s="814"/>
      <c r="Q11" s="814"/>
      <c r="R11" s="814"/>
      <c r="S11" s="814"/>
      <c r="T11" s="815"/>
    </row>
    <row r="12" spans="1:20" ht="14.25" thickBot="1">
      <c r="A12" s="7"/>
      <c r="B12" s="8"/>
      <c r="C12" s="8"/>
      <c r="D12" s="8"/>
      <c r="E12" s="8"/>
      <c r="F12" s="8"/>
      <c r="G12" s="8"/>
      <c r="H12" s="8"/>
      <c r="I12" s="8"/>
      <c r="J12" s="8"/>
      <c r="K12" s="8"/>
      <c r="L12" s="8"/>
      <c r="M12" s="8"/>
      <c r="N12" s="8"/>
      <c r="O12" s="8"/>
      <c r="P12" s="8"/>
      <c r="Q12" s="8"/>
      <c r="R12" s="8"/>
      <c r="S12" s="8"/>
      <c r="T12" s="9"/>
    </row>
    <row r="13" spans="1:20" ht="14.25" thickBot="1">
      <c r="A13" s="816" t="s">
        <v>16</v>
      </c>
      <c r="B13" s="817"/>
      <c r="C13" s="817"/>
      <c r="D13" s="817"/>
      <c r="E13" s="817"/>
      <c r="F13" s="817"/>
      <c r="G13" s="817"/>
      <c r="H13" s="817"/>
      <c r="I13" s="817"/>
      <c r="J13" s="817"/>
      <c r="K13" s="817"/>
      <c r="L13" s="818"/>
      <c r="M13" s="819" t="s">
        <v>1</v>
      </c>
      <c r="N13" s="819"/>
      <c r="O13" s="819"/>
      <c r="P13" s="819"/>
      <c r="Q13" s="819"/>
      <c r="R13" s="819"/>
      <c r="S13" s="819"/>
      <c r="T13" s="820"/>
    </row>
    <row r="14" spans="1:20" ht="27" customHeight="1" thickBot="1">
      <c r="A14" s="836" t="s">
        <v>28</v>
      </c>
      <c r="B14" s="803" t="s">
        <v>555</v>
      </c>
      <c r="C14" s="803" t="s">
        <v>556</v>
      </c>
      <c r="D14" s="836" t="s">
        <v>27</v>
      </c>
      <c r="E14" s="838" t="s">
        <v>20</v>
      </c>
      <c r="F14" s="840" t="s">
        <v>11</v>
      </c>
      <c r="G14" s="841"/>
      <c r="H14" s="841"/>
      <c r="I14" s="842"/>
      <c r="J14" s="832" t="s">
        <v>21</v>
      </c>
      <c r="K14" s="832" t="s">
        <v>22</v>
      </c>
      <c r="L14" s="832" t="s">
        <v>2</v>
      </c>
      <c r="M14" s="834" t="s">
        <v>23</v>
      </c>
      <c r="N14" s="823" t="s">
        <v>3</v>
      </c>
      <c r="O14" s="824"/>
      <c r="P14" s="825"/>
      <c r="Q14" s="826" t="s">
        <v>390</v>
      </c>
      <c r="R14" s="828" t="s">
        <v>5</v>
      </c>
      <c r="S14" s="11" t="s">
        <v>30</v>
      </c>
      <c r="T14" s="830" t="s">
        <v>0</v>
      </c>
    </row>
    <row r="15" spans="1:20" ht="33.75" customHeight="1" thickBot="1">
      <c r="A15" s="837"/>
      <c r="B15" s="804"/>
      <c r="C15" s="804"/>
      <c r="D15" s="837"/>
      <c r="E15" s="839"/>
      <c r="F15" s="12" t="s">
        <v>12</v>
      </c>
      <c r="G15" s="12" t="s">
        <v>13</v>
      </c>
      <c r="H15" s="12" t="s">
        <v>14</v>
      </c>
      <c r="I15" s="12" t="s">
        <v>15</v>
      </c>
      <c r="J15" s="833"/>
      <c r="K15" s="833"/>
      <c r="L15" s="833"/>
      <c r="M15" s="835"/>
      <c r="N15" s="67" t="s">
        <v>31</v>
      </c>
      <c r="O15" s="14" t="s">
        <v>29</v>
      </c>
      <c r="P15" s="15" t="s">
        <v>32</v>
      </c>
      <c r="Q15" s="827"/>
      <c r="R15" s="829"/>
      <c r="S15" s="16"/>
      <c r="T15" s="831"/>
    </row>
    <row r="16" spans="1:20" ht="14.25" thickBot="1">
      <c r="A16" s="2"/>
      <c r="B16" s="2"/>
      <c r="C16" s="2"/>
      <c r="D16" s="2"/>
      <c r="E16" s="2"/>
      <c r="F16" s="2"/>
      <c r="G16" s="2"/>
      <c r="H16" s="715"/>
      <c r="I16" s="2"/>
      <c r="J16" s="2"/>
      <c r="K16" s="2"/>
      <c r="L16" s="17"/>
      <c r="M16" s="2"/>
      <c r="N16" s="18"/>
      <c r="O16" s="18"/>
      <c r="P16" s="18"/>
      <c r="Q16" s="2"/>
      <c r="R16" s="2"/>
      <c r="S16" s="2"/>
      <c r="T16" s="2"/>
    </row>
    <row r="17" spans="1:20" ht="67.5">
      <c r="A17" s="975">
        <v>1</v>
      </c>
      <c r="B17" s="978" t="s">
        <v>567</v>
      </c>
      <c r="C17" s="978" t="s">
        <v>686</v>
      </c>
      <c r="D17" s="896" t="s">
        <v>308</v>
      </c>
      <c r="E17" s="101" t="s">
        <v>309</v>
      </c>
      <c r="F17" s="150">
        <v>3</v>
      </c>
      <c r="G17" s="150">
        <v>3</v>
      </c>
      <c r="H17" s="716">
        <v>0.03</v>
      </c>
      <c r="I17" s="153"/>
      <c r="J17" s="101" t="s">
        <v>310</v>
      </c>
      <c r="K17" s="151">
        <v>0</v>
      </c>
      <c r="L17" s="154"/>
      <c r="M17" s="125">
        <v>12</v>
      </c>
      <c r="N17" s="20">
        <f>IF(M17&lt;1,M17-AVERAGE(F17:I17),M17-(SUM(F17:I17)))</f>
        <v>5.97</v>
      </c>
      <c r="O17" s="21">
        <f>IF(M17&lt;1,(AVERAGE(F17:I17)/M17),SUM(F17:I17)/M17)</f>
        <v>0.50250000000000006</v>
      </c>
      <c r="P17" s="138" t="str">
        <f>IF(O17&lt;=V$16,"T",IF(O17&lt;$Y$16,"R",IF(O17&gt;=$Y$16,"P")))</f>
        <v>P</v>
      </c>
      <c r="Q17" s="70"/>
      <c r="R17" s="896" t="s">
        <v>311</v>
      </c>
      <c r="S17" s="896" t="s">
        <v>312</v>
      </c>
      <c r="T17" s="1044" t="s">
        <v>313</v>
      </c>
    </row>
    <row r="18" spans="1:20" ht="81">
      <c r="A18" s="956"/>
      <c r="B18" s="926"/>
      <c r="C18" s="926"/>
      <c r="D18" s="897"/>
      <c r="E18" s="99" t="s">
        <v>314</v>
      </c>
      <c r="F18" s="736">
        <v>3</v>
      </c>
      <c r="G18" s="736">
        <v>3</v>
      </c>
      <c r="H18" s="736">
        <v>3</v>
      </c>
      <c r="I18" s="155"/>
      <c r="J18" s="99" t="s">
        <v>315</v>
      </c>
      <c r="K18" s="152">
        <v>0</v>
      </c>
      <c r="L18" s="35"/>
      <c r="M18" s="135">
        <v>12</v>
      </c>
      <c r="N18" s="32">
        <f>IF(M18&lt;1,M18-AVERAGE(F18:I18),M18-(SUM(F18:I18)))</f>
        <v>3</v>
      </c>
      <c r="O18" s="33">
        <v>1</v>
      </c>
      <c r="P18" s="71" t="str">
        <f t="shared" ref="P18:P43" si="0">IF(O18&lt;=V$16,"T",IF(O18&lt;$Y$16,"R",IF(O18&gt;=$Y$16,"P")))</f>
        <v>P</v>
      </c>
      <c r="Q18" s="35"/>
      <c r="R18" s="897"/>
      <c r="S18" s="897"/>
      <c r="T18" s="1045"/>
    </row>
    <row r="19" spans="1:20" ht="94.5">
      <c r="A19" s="956"/>
      <c r="B19" s="926"/>
      <c r="C19" s="926"/>
      <c r="D19" s="897"/>
      <c r="E19" s="99" t="s">
        <v>316</v>
      </c>
      <c r="F19" s="736">
        <v>3</v>
      </c>
      <c r="G19" s="732">
        <v>3</v>
      </c>
      <c r="H19" s="732">
        <v>3</v>
      </c>
      <c r="I19" s="741"/>
      <c r="J19" s="99" t="s">
        <v>317</v>
      </c>
      <c r="K19" s="152">
        <v>0</v>
      </c>
      <c r="L19" s="35"/>
      <c r="M19" s="116">
        <v>12</v>
      </c>
      <c r="N19" s="32">
        <f t="shared" ref="N19:N28" si="1">IF(M19&lt;1,M19-AVERAGE(F19:I19),M19-(SUM(F19:I19)))</f>
        <v>3</v>
      </c>
      <c r="O19" s="33">
        <v>1</v>
      </c>
      <c r="P19" s="71" t="str">
        <f t="shared" si="0"/>
        <v>P</v>
      </c>
      <c r="Q19" s="35"/>
      <c r="R19" s="897"/>
      <c r="S19" s="897"/>
      <c r="T19" s="1045"/>
    </row>
    <row r="20" spans="1:20" ht="54">
      <c r="A20" s="956"/>
      <c r="B20" s="926"/>
      <c r="C20" s="926"/>
      <c r="D20" s="897"/>
      <c r="E20" s="99" t="s">
        <v>318</v>
      </c>
      <c r="F20" s="736">
        <v>3</v>
      </c>
      <c r="G20" s="732">
        <v>3</v>
      </c>
      <c r="H20" s="732">
        <v>3</v>
      </c>
      <c r="I20" s="741"/>
      <c r="J20" s="99" t="s">
        <v>319</v>
      </c>
      <c r="K20" s="152">
        <v>0</v>
      </c>
      <c r="L20" s="35"/>
      <c r="M20" s="116">
        <v>12</v>
      </c>
      <c r="N20" s="32">
        <f t="shared" si="1"/>
        <v>3</v>
      </c>
      <c r="O20" s="33">
        <v>1</v>
      </c>
      <c r="P20" s="71" t="str">
        <f t="shared" si="0"/>
        <v>P</v>
      </c>
      <c r="Q20" s="35"/>
      <c r="R20" s="897"/>
      <c r="S20" s="897"/>
      <c r="T20" s="1045"/>
    </row>
    <row r="21" spans="1:20" ht="67.5">
      <c r="A21" s="956"/>
      <c r="B21" s="926"/>
      <c r="C21" s="926"/>
      <c r="D21" s="897"/>
      <c r="E21" s="99" t="s">
        <v>320</v>
      </c>
      <c r="F21" s="736">
        <v>3</v>
      </c>
      <c r="G21" s="732">
        <v>3</v>
      </c>
      <c r="H21" s="732">
        <v>3</v>
      </c>
      <c r="I21" s="741"/>
      <c r="J21" s="99" t="s">
        <v>321</v>
      </c>
      <c r="K21" s="152">
        <v>0</v>
      </c>
      <c r="L21" s="35"/>
      <c r="M21" s="116">
        <v>12</v>
      </c>
      <c r="N21" s="32">
        <f t="shared" si="1"/>
        <v>3</v>
      </c>
      <c r="O21" s="33">
        <v>1</v>
      </c>
      <c r="P21" s="71" t="str">
        <f t="shared" si="0"/>
        <v>P</v>
      </c>
      <c r="Q21" s="35"/>
      <c r="R21" s="897"/>
      <c r="S21" s="897"/>
      <c r="T21" s="1045"/>
    </row>
    <row r="22" spans="1:20" ht="54">
      <c r="A22" s="956"/>
      <c r="B22" s="926"/>
      <c r="C22" s="926"/>
      <c r="D22" s="897"/>
      <c r="E22" s="99" t="s">
        <v>322</v>
      </c>
      <c r="F22" s="736">
        <v>3</v>
      </c>
      <c r="G22" s="732">
        <v>3</v>
      </c>
      <c r="H22" s="732">
        <v>3</v>
      </c>
      <c r="I22" s="741"/>
      <c r="J22" s="99" t="s">
        <v>323</v>
      </c>
      <c r="K22" s="152">
        <v>0</v>
      </c>
      <c r="L22" s="35"/>
      <c r="M22" s="116">
        <v>12</v>
      </c>
      <c r="N22" s="32">
        <f t="shared" si="1"/>
        <v>3</v>
      </c>
      <c r="O22" s="33">
        <v>1</v>
      </c>
      <c r="P22" s="71" t="str">
        <f t="shared" si="0"/>
        <v>P</v>
      </c>
      <c r="Q22" s="35"/>
      <c r="R22" s="897"/>
      <c r="S22" s="897"/>
      <c r="T22" s="1045"/>
    </row>
    <row r="23" spans="1:20" ht="40.5">
      <c r="A23" s="956"/>
      <c r="B23" s="926"/>
      <c r="C23" s="926"/>
      <c r="D23" s="897"/>
      <c r="E23" s="132" t="s">
        <v>324</v>
      </c>
      <c r="F23" s="736">
        <v>3</v>
      </c>
      <c r="G23" s="732">
        <v>3</v>
      </c>
      <c r="H23" s="732">
        <v>3</v>
      </c>
      <c r="I23" s="741"/>
      <c r="J23" s="99" t="s">
        <v>325</v>
      </c>
      <c r="K23" s="152">
        <v>0</v>
      </c>
      <c r="L23" s="35"/>
      <c r="M23" s="116">
        <v>12</v>
      </c>
      <c r="N23" s="32">
        <f t="shared" si="1"/>
        <v>3</v>
      </c>
      <c r="O23" s="33">
        <v>1</v>
      </c>
      <c r="P23" s="71" t="str">
        <f t="shared" si="0"/>
        <v>P</v>
      </c>
      <c r="Q23" s="35"/>
      <c r="R23" s="897"/>
      <c r="S23" s="897"/>
      <c r="T23" s="1045"/>
    </row>
    <row r="24" spans="1:20" ht="54">
      <c r="A24" s="968"/>
      <c r="B24" s="926"/>
      <c r="C24" s="926"/>
      <c r="D24" s="898"/>
      <c r="E24" s="132" t="s">
        <v>326</v>
      </c>
      <c r="F24" s="736">
        <v>3</v>
      </c>
      <c r="G24" s="732">
        <v>3</v>
      </c>
      <c r="H24" s="732">
        <v>3</v>
      </c>
      <c r="I24" s="741"/>
      <c r="J24" s="99" t="s">
        <v>327</v>
      </c>
      <c r="K24" s="152">
        <v>0</v>
      </c>
      <c r="L24" s="35"/>
      <c r="M24" s="116">
        <v>12</v>
      </c>
      <c r="N24" s="32">
        <f t="shared" si="1"/>
        <v>3</v>
      </c>
      <c r="O24" s="33">
        <v>1</v>
      </c>
      <c r="P24" s="71" t="str">
        <f t="shared" si="0"/>
        <v>P</v>
      </c>
      <c r="Q24" s="35"/>
      <c r="R24" s="898"/>
      <c r="S24" s="898"/>
      <c r="T24" s="1046"/>
    </row>
    <row r="25" spans="1:20" ht="40.5">
      <c r="A25" s="955">
        <v>2</v>
      </c>
      <c r="B25" s="926"/>
      <c r="C25" s="926"/>
      <c r="D25" s="1019" t="s">
        <v>328</v>
      </c>
      <c r="E25" s="132" t="s">
        <v>329</v>
      </c>
      <c r="F25" s="732">
        <v>8</v>
      </c>
      <c r="G25" s="732">
        <v>8</v>
      </c>
      <c r="H25" s="732">
        <v>3</v>
      </c>
      <c r="I25" s="741"/>
      <c r="J25" s="805" t="s">
        <v>330</v>
      </c>
      <c r="K25" s="152">
        <v>0</v>
      </c>
      <c r="L25" s="35"/>
      <c r="M25" s="81">
        <v>12</v>
      </c>
      <c r="N25" s="32">
        <v>3</v>
      </c>
      <c r="O25" s="33">
        <v>1</v>
      </c>
      <c r="P25" s="71" t="str">
        <f t="shared" si="0"/>
        <v>P</v>
      </c>
      <c r="Q25" s="35"/>
      <c r="R25" s="1012" t="s">
        <v>331</v>
      </c>
      <c r="S25" s="1012" t="s">
        <v>332</v>
      </c>
      <c r="T25" s="1015" t="s">
        <v>333</v>
      </c>
    </row>
    <row r="26" spans="1:20">
      <c r="A26" s="956"/>
      <c r="B26" s="926"/>
      <c r="C26" s="926"/>
      <c r="D26" s="1032"/>
      <c r="E26" s="99" t="s">
        <v>334</v>
      </c>
      <c r="F26" s="732">
        <v>8</v>
      </c>
      <c r="G26" s="732">
        <v>8</v>
      </c>
      <c r="H26" s="732">
        <v>3</v>
      </c>
      <c r="I26" s="741"/>
      <c r="J26" s="805"/>
      <c r="K26" s="152">
        <v>0</v>
      </c>
      <c r="L26" s="35"/>
      <c r="M26" s="116">
        <v>12</v>
      </c>
      <c r="N26" s="32">
        <v>1</v>
      </c>
      <c r="O26" s="33">
        <v>1</v>
      </c>
      <c r="P26" s="71" t="str">
        <f t="shared" si="0"/>
        <v>P</v>
      </c>
      <c r="Q26" s="35"/>
      <c r="R26" s="1013"/>
      <c r="S26" s="1013"/>
      <c r="T26" s="1016"/>
    </row>
    <row r="27" spans="1:20" ht="66.75" customHeight="1">
      <c r="A27" s="968"/>
      <c r="B27" s="926"/>
      <c r="C27" s="926"/>
      <c r="D27" s="1033"/>
      <c r="E27" s="132" t="s">
        <v>335</v>
      </c>
      <c r="F27" s="732">
        <v>8</v>
      </c>
      <c r="G27" s="732">
        <v>8</v>
      </c>
      <c r="H27" s="732">
        <v>3</v>
      </c>
      <c r="I27" s="741"/>
      <c r="J27" s="805"/>
      <c r="K27" s="152">
        <v>0</v>
      </c>
      <c r="L27" s="35"/>
      <c r="M27" s="116">
        <v>12</v>
      </c>
      <c r="N27" s="32">
        <f t="shared" si="1"/>
        <v>-7</v>
      </c>
      <c r="O27" s="33">
        <v>1</v>
      </c>
      <c r="P27" s="71" t="str">
        <f t="shared" si="0"/>
        <v>P</v>
      </c>
      <c r="Q27" s="35"/>
      <c r="R27" s="1014"/>
      <c r="S27" s="1014"/>
      <c r="T27" s="1017"/>
    </row>
    <row r="28" spans="1:20" ht="27">
      <c r="A28" s="955">
        <v>3</v>
      </c>
      <c r="B28" s="926"/>
      <c r="C28" s="926"/>
      <c r="D28" s="1019" t="s">
        <v>336</v>
      </c>
      <c r="E28" s="99" t="s">
        <v>337</v>
      </c>
      <c r="F28" s="732"/>
      <c r="G28" s="732"/>
      <c r="H28" s="732">
        <v>3</v>
      </c>
      <c r="I28" s="741"/>
      <c r="J28" s="99" t="s">
        <v>338</v>
      </c>
      <c r="K28" s="152">
        <v>0</v>
      </c>
      <c r="L28" s="35"/>
      <c r="M28" s="116">
        <v>12</v>
      </c>
      <c r="N28" s="32">
        <f t="shared" si="1"/>
        <v>9</v>
      </c>
      <c r="O28" s="33">
        <v>1</v>
      </c>
      <c r="P28" s="71" t="str">
        <f t="shared" si="0"/>
        <v>P</v>
      </c>
      <c r="Q28" s="35"/>
      <c r="R28" s="1012" t="s">
        <v>339</v>
      </c>
      <c r="S28" s="1012" t="s">
        <v>340</v>
      </c>
      <c r="T28" s="1015" t="s">
        <v>341</v>
      </c>
    </row>
    <row r="29" spans="1:20" ht="54">
      <c r="A29" s="956"/>
      <c r="B29" s="926"/>
      <c r="C29" s="926"/>
      <c r="D29" s="1032"/>
      <c r="E29" s="99" t="s">
        <v>342</v>
      </c>
      <c r="F29" s="732">
        <v>3</v>
      </c>
      <c r="G29" s="732">
        <v>3</v>
      </c>
      <c r="H29" s="732">
        <v>3</v>
      </c>
      <c r="I29" s="741"/>
      <c r="J29" s="805" t="s">
        <v>343</v>
      </c>
      <c r="K29" s="152">
        <v>0</v>
      </c>
      <c r="L29" s="35"/>
      <c r="M29" s="81">
        <v>12</v>
      </c>
      <c r="N29" s="32">
        <v>3</v>
      </c>
      <c r="O29" s="33">
        <f t="shared" ref="O29" si="2">IF(M29&lt;1,(AVERAGE(F29:I29)/M29),SUM(F29:I29)/M29)</f>
        <v>0.75</v>
      </c>
      <c r="P29" s="71" t="str">
        <f t="shared" si="0"/>
        <v>P</v>
      </c>
      <c r="Q29" s="35"/>
      <c r="R29" s="1013"/>
      <c r="S29" s="1013"/>
      <c r="T29" s="1016"/>
    </row>
    <row r="30" spans="1:20" ht="40.5">
      <c r="A30" s="968"/>
      <c r="B30" s="926"/>
      <c r="C30" s="926"/>
      <c r="D30" s="1033"/>
      <c r="E30" s="99" t="s">
        <v>344</v>
      </c>
      <c r="F30" s="732"/>
      <c r="G30" s="732"/>
      <c r="H30" s="732">
        <v>3</v>
      </c>
      <c r="I30" s="741"/>
      <c r="J30" s="805"/>
      <c r="K30" s="152">
        <v>0</v>
      </c>
      <c r="L30" s="35"/>
      <c r="M30" s="116">
        <v>12</v>
      </c>
      <c r="N30" s="32">
        <v>3</v>
      </c>
      <c r="O30" s="33">
        <v>1</v>
      </c>
      <c r="P30" s="71" t="str">
        <f t="shared" si="0"/>
        <v>P</v>
      </c>
      <c r="Q30" s="35"/>
      <c r="R30" s="1014"/>
      <c r="S30" s="1014"/>
      <c r="T30" s="1017"/>
    </row>
    <row r="31" spans="1:20" ht="67.5">
      <c r="A31" s="955">
        <v>4</v>
      </c>
      <c r="B31" s="926"/>
      <c r="C31" s="926"/>
      <c r="D31" s="1019" t="s">
        <v>345</v>
      </c>
      <c r="E31" s="99" t="s">
        <v>346</v>
      </c>
      <c r="F31" s="732">
        <v>1</v>
      </c>
      <c r="G31" s="732">
        <v>1</v>
      </c>
      <c r="H31" s="732"/>
      <c r="I31" s="741"/>
      <c r="J31" s="132" t="s">
        <v>347</v>
      </c>
      <c r="K31" s="152">
        <v>0</v>
      </c>
      <c r="L31" s="35"/>
      <c r="M31" s="81">
        <v>1</v>
      </c>
      <c r="N31" s="32">
        <v>1</v>
      </c>
      <c r="O31" s="33">
        <f t="shared" ref="O31:O44" si="3">IF(M31&lt;1,(AVERAGE(F31:I31)/M31),SUM(F31:I31)/M31)</f>
        <v>2</v>
      </c>
      <c r="P31" s="71" t="str">
        <f t="shared" si="0"/>
        <v>P</v>
      </c>
      <c r="Q31" s="35"/>
      <c r="R31" s="1012" t="s">
        <v>348</v>
      </c>
      <c r="S31" s="1012" t="s">
        <v>349</v>
      </c>
      <c r="T31" s="1015" t="s">
        <v>350</v>
      </c>
    </row>
    <row r="32" spans="1:20" ht="67.5">
      <c r="A32" s="956"/>
      <c r="B32" s="926"/>
      <c r="C32" s="926"/>
      <c r="D32" s="1032"/>
      <c r="E32" s="99" t="s">
        <v>351</v>
      </c>
      <c r="F32" s="732">
        <v>3</v>
      </c>
      <c r="G32" s="732">
        <v>3</v>
      </c>
      <c r="H32" s="732">
        <v>3</v>
      </c>
      <c r="I32" s="741"/>
      <c r="J32" s="132" t="s">
        <v>352</v>
      </c>
      <c r="K32" s="152">
        <v>0</v>
      </c>
      <c r="L32" s="35"/>
      <c r="M32" s="81">
        <v>12</v>
      </c>
      <c r="N32" s="32">
        <v>3</v>
      </c>
      <c r="O32" s="33">
        <v>1</v>
      </c>
      <c r="P32" s="71" t="str">
        <f t="shared" si="0"/>
        <v>P</v>
      </c>
      <c r="Q32" s="35"/>
      <c r="R32" s="1013"/>
      <c r="S32" s="1013"/>
      <c r="T32" s="1016"/>
    </row>
    <row r="33" spans="1:20" ht="94.5">
      <c r="A33" s="956"/>
      <c r="B33" s="926"/>
      <c r="C33" s="926"/>
      <c r="D33" s="1032"/>
      <c r="E33" s="99" t="s">
        <v>353</v>
      </c>
      <c r="F33" s="732">
        <v>1</v>
      </c>
      <c r="G33" s="732">
        <v>1</v>
      </c>
      <c r="H33" s="732"/>
      <c r="I33" s="741"/>
      <c r="J33" s="132" t="s">
        <v>354</v>
      </c>
      <c r="K33" s="152">
        <v>0</v>
      </c>
      <c r="L33" s="35"/>
      <c r="M33" s="81">
        <v>1</v>
      </c>
      <c r="N33" s="32">
        <v>1</v>
      </c>
      <c r="O33" s="33">
        <f t="shared" si="3"/>
        <v>2</v>
      </c>
      <c r="P33" s="71" t="str">
        <f t="shared" si="0"/>
        <v>P</v>
      </c>
      <c r="Q33" s="35"/>
      <c r="R33" s="1013"/>
      <c r="S33" s="1014"/>
      <c r="T33" s="1017"/>
    </row>
    <row r="34" spans="1:20" ht="108">
      <c r="A34" s="968"/>
      <c r="B34" s="926"/>
      <c r="C34" s="926"/>
      <c r="D34" s="1033"/>
      <c r="E34" s="99" t="s">
        <v>355</v>
      </c>
      <c r="F34" s="732">
        <v>2</v>
      </c>
      <c r="G34" s="732">
        <v>2</v>
      </c>
      <c r="H34" s="732"/>
      <c r="I34" s="741"/>
      <c r="J34" s="132" t="s">
        <v>356</v>
      </c>
      <c r="K34" s="152">
        <v>0</v>
      </c>
      <c r="L34" s="35"/>
      <c r="M34" s="131">
        <v>3</v>
      </c>
      <c r="N34" s="32"/>
      <c r="O34" s="33">
        <f t="shared" si="3"/>
        <v>1.3333333333333333</v>
      </c>
      <c r="P34" s="71" t="str">
        <f t="shared" si="0"/>
        <v>P</v>
      </c>
      <c r="Q34" s="35"/>
      <c r="R34" s="84" t="s">
        <v>357</v>
      </c>
      <c r="S34" s="84" t="s">
        <v>358</v>
      </c>
      <c r="T34" s="56" t="s">
        <v>359</v>
      </c>
    </row>
    <row r="35" spans="1:20" ht="67.5">
      <c r="A35" s="955">
        <v>5</v>
      </c>
      <c r="B35" s="926"/>
      <c r="C35" s="926"/>
      <c r="D35" s="1019" t="s">
        <v>360</v>
      </c>
      <c r="E35" s="99" t="s">
        <v>361</v>
      </c>
      <c r="F35" s="965">
        <v>3</v>
      </c>
      <c r="G35" s="965">
        <v>3</v>
      </c>
      <c r="H35" s="965">
        <v>3</v>
      </c>
      <c r="I35" s="965"/>
      <c r="J35" s="136" t="s">
        <v>362</v>
      </c>
      <c r="K35" s="152">
        <v>0</v>
      </c>
      <c r="L35" s="1026"/>
      <c r="M35" s="931">
        <v>12</v>
      </c>
      <c r="N35" s="1042">
        <v>3</v>
      </c>
      <c r="O35" s="945">
        <f>IF(M35&lt;1,(AVERAGE(F35:I35)/M35),SUM(F35:I35)/M35)</f>
        <v>0.75</v>
      </c>
      <c r="P35" s="947" t="str">
        <f t="shared" si="0"/>
        <v>P</v>
      </c>
      <c r="Q35" s="1026"/>
      <c r="R35" s="1012" t="s">
        <v>363</v>
      </c>
      <c r="S35" s="1012" t="s">
        <v>364</v>
      </c>
      <c r="T35" s="1015" t="s">
        <v>365</v>
      </c>
    </row>
    <row r="36" spans="1:20" ht="40.5">
      <c r="A36" s="956"/>
      <c r="B36" s="926"/>
      <c r="C36" s="926"/>
      <c r="D36" s="1032"/>
      <c r="E36" s="99" t="s">
        <v>366</v>
      </c>
      <c r="F36" s="965"/>
      <c r="G36" s="965"/>
      <c r="H36" s="965"/>
      <c r="I36" s="965"/>
      <c r="J36" s="805" t="s">
        <v>367</v>
      </c>
      <c r="K36" s="1043">
        <v>0</v>
      </c>
      <c r="L36" s="1028"/>
      <c r="M36" s="933"/>
      <c r="N36" s="923"/>
      <c r="O36" s="925"/>
      <c r="P36" s="949"/>
      <c r="Q36" s="1028"/>
      <c r="R36" s="1013"/>
      <c r="S36" s="1013"/>
      <c r="T36" s="1016"/>
    </row>
    <row r="37" spans="1:20" ht="15" customHeight="1">
      <c r="A37" s="956"/>
      <c r="B37" s="926"/>
      <c r="C37" s="926"/>
      <c r="D37" s="1032"/>
      <c r="E37" s="99" t="s">
        <v>368</v>
      </c>
      <c r="F37" s="1041">
        <v>1</v>
      </c>
      <c r="G37" s="965">
        <v>100</v>
      </c>
      <c r="H37" s="965">
        <v>3</v>
      </c>
      <c r="I37" s="965"/>
      <c r="J37" s="805"/>
      <c r="K37" s="1043"/>
      <c r="L37" s="1026"/>
      <c r="M37" s="1035">
        <v>0.12</v>
      </c>
      <c r="N37" s="1029">
        <f>F37/M37</f>
        <v>8.3333333333333339</v>
      </c>
      <c r="O37" s="1038">
        <v>1</v>
      </c>
      <c r="P37" s="947" t="str">
        <f t="shared" si="0"/>
        <v>P</v>
      </c>
      <c r="Q37" s="35"/>
      <c r="R37" s="1013"/>
      <c r="S37" s="1013"/>
      <c r="T37" s="1016"/>
    </row>
    <row r="38" spans="1:20" ht="40.5">
      <c r="A38" s="956"/>
      <c r="B38" s="926"/>
      <c r="C38" s="926"/>
      <c r="D38" s="1032"/>
      <c r="E38" s="99" t="s">
        <v>369</v>
      </c>
      <c r="F38" s="965"/>
      <c r="G38" s="965"/>
      <c r="H38" s="965"/>
      <c r="I38" s="965"/>
      <c r="J38" s="805"/>
      <c r="K38" s="1043"/>
      <c r="L38" s="1027"/>
      <c r="M38" s="1036"/>
      <c r="N38" s="1030"/>
      <c r="O38" s="1039"/>
      <c r="P38" s="948"/>
      <c r="Q38" s="35"/>
      <c r="R38" s="1013"/>
      <c r="S38" s="1013"/>
      <c r="T38" s="1016"/>
    </row>
    <row r="39" spans="1:20" ht="40.5">
      <c r="A39" s="968"/>
      <c r="B39" s="926"/>
      <c r="C39" s="926"/>
      <c r="D39" s="1033"/>
      <c r="E39" s="99" t="s">
        <v>370</v>
      </c>
      <c r="F39" s="965"/>
      <c r="G39" s="965"/>
      <c r="H39" s="965"/>
      <c r="I39" s="965"/>
      <c r="J39" s="805"/>
      <c r="K39" s="1043"/>
      <c r="L39" s="1028"/>
      <c r="M39" s="1037"/>
      <c r="N39" s="1031"/>
      <c r="O39" s="1040"/>
      <c r="P39" s="948"/>
      <c r="Q39" s="35"/>
      <c r="R39" s="1014"/>
      <c r="S39" s="1014"/>
      <c r="T39" s="1017"/>
    </row>
    <row r="40" spans="1:20" ht="27">
      <c r="A40" s="955">
        <v>6</v>
      </c>
      <c r="B40" s="926"/>
      <c r="C40" s="926"/>
      <c r="D40" s="1019" t="s">
        <v>371</v>
      </c>
      <c r="E40" s="30" t="s">
        <v>372</v>
      </c>
      <c r="F40" s="931">
        <v>3</v>
      </c>
      <c r="G40" s="931">
        <v>3</v>
      </c>
      <c r="H40" s="931">
        <v>3</v>
      </c>
      <c r="I40" s="931"/>
      <c r="J40" s="1012" t="s">
        <v>373</v>
      </c>
      <c r="K40" s="1023">
        <v>0</v>
      </c>
      <c r="L40" s="1026"/>
      <c r="M40" s="931">
        <v>12</v>
      </c>
      <c r="N40" s="1029">
        <f>M40/F40</f>
        <v>4</v>
      </c>
      <c r="O40" s="945">
        <f>IF(M40&lt;1,(AVERAGE(F40:I40)/M40),SUM(F40:I40)/M40)</f>
        <v>0.75</v>
      </c>
      <c r="P40" s="947" t="str">
        <f t="shared" si="0"/>
        <v>P</v>
      </c>
      <c r="Q40" s="35"/>
      <c r="R40" s="1012" t="s">
        <v>374</v>
      </c>
      <c r="S40" s="1012" t="s">
        <v>375</v>
      </c>
      <c r="T40" s="1015" t="s">
        <v>376</v>
      </c>
    </row>
    <row r="41" spans="1:20">
      <c r="A41" s="956"/>
      <c r="B41" s="926"/>
      <c r="C41" s="926"/>
      <c r="D41" s="1032"/>
      <c r="E41" s="30" t="s">
        <v>377</v>
      </c>
      <c r="F41" s="932"/>
      <c r="G41" s="932"/>
      <c r="H41" s="932"/>
      <c r="I41" s="932"/>
      <c r="J41" s="1013"/>
      <c r="K41" s="1024"/>
      <c r="L41" s="1027"/>
      <c r="M41" s="932"/>
      <c r="N41" s="1030"/>
      <c r="O41" s="946"/>
      <c r="P41" s="948"/>
      <c r="Q41" s="35"/>
      <c r="R41" s="1013"/>
      <c r="S41" s="1013"/>
      <c r="T41" s="1016"/>
    </row>
    <row r="42" spans="1:20" ht="27">
      <c r="A42" s="968"/>
      <c r="B42" s="926"/>
      <c r="C42" s="926"/>
      <c r="D42" s="1033"/>
      <c r="E42" s="30" t="s">
        <v>378</v>
      </c>
      <c r="F42" s="933"/>
      <c r="G42" s="933"/>
      <c r="H42" s="933"/>
      <c r="I42" s="933"/>
      <c r="J42" s="1014"/>
      <c r="K42" s="1025"/>
      <c r="L42" s="1028"/>
      <c r="M42" s="933"/>
      <c r="N42" s="1031"/>
      <c r="O42" s="925"/>
      <c r="P42" s="949"/>
      <c r="Q42" s="35"/>
      <c r="R42" s="1013"/>
      <c r="S42" s="1013"/>
      <c r="T42" s="1016"/>
    </row>
    <row r="43" spans="1:20" ht="40.5">
      <c r="A43" s="956">
        <v>7</v>
      </c>
      <c r="B43" s="926"/>
      <c r="C43" s="926"/>
      <c r="D43" s="1019" t="s">
        <v>379</v>
      </c>
      <c r="E43" s="30" t="s">
        <v>380</v>
      </c>
      <c r="F43" s="730">
        <v>1</v>
      </c>
      <c r="G43" s="730">
        <v>1</v>
      </c>
      <c r="H43" s="730"/>
      <c r="I43" s="772"/>
      <c r="J43" s="917" t="s">
        <v>381</v>
      </c>
      <c r="K43" s="148">
        <v>0</v>
      </c>
      <c r="L43" s="117"/>
      <c r="M43" s="137">
        <v>1</v>
      </c>
      <c r="N43" s="32">
        <f>F43/M43</f>
        <v>1</v>
      </c>
      <c r="O43" s="33">
        <f t="shared" si="3"/>
        <v>2</v>
      </c>
      <c r="P43" s="947" t="str">
        <f t="shared" si="0"/>
        <v>P</v>
      </c>
      <c r="Q43" s="117"/>
      <c r="R43" s="1014"/>
      <c r="S43" s="1014"/>
      <c r="T43" s="1017"/>
    </row>
    <row r="44" spans="1:20" ht="25.5" customHeight="1" thickBot="1">
      <c r="A44" s="1018"/>
      <c r="B44" s="1034"/>
      <c r="C44" s="1034"/>
      <c r="D44" s="1020"/>
      <c r="E44" s="44" t="s">
        <v>382</v>
      </c>
      <c r="F44" s="475">
        <v>1</v>
      </c>
      <c r="G44" s="341">
        <v>100</v>
      </c>
      <c r="H44" s="341">
        <v>3</v>
      </c>
      <c r="I44" s="762"/>
      <c r="J44" s="1021"/>
      <c r="K44" s="149">
        <v>0</v>
      </c>
      <c r="L44" s="74"/>
      <c r="M44" s="139">
        <v>0.12</v>
      </c>
      <c r="N44" s="140">
        <f>M44/F44</f>
        <v>0.12</v>
      </c>
      <c r="O44" s="50">
        <f t="shared" si="3"/>
        <v>288.88888888888886</v>
      </c>
      <c r="P44" s="1022"/>
      <c r="Q44" s="74"/>
      <c r="R44" s="86" t="s">
        <v>383</v>
      </c>
      <c r="S44" s="86" t="s">
        <v>384</v>
      </c>
      <c r="T44" s="141" t="s">
        <v>385</v>
      </c>
    </row>
    <row r="45" spans="1:20" ht="25.5" customHeight="1">
      <c r="A45" s="118"/>
      <c r="B45" s="119"/>
      <c r="C45" s="119"/>
      <c r="D45" s="142"/>
      <c r="E45" s="120"/>
      <c r="F45" s="143"/>
      <c r="G45" s="144"/>
      <c r="H45" s="144"/>
      <c r="I45" s="144"/>
      <c r="J45" s="120"/>
      <c r="K45" s="145"/>
      <c r="L45" s="145"/>
      <c r="M45" s="143"/>
      <c r="N45" s="146"/>
      <c r="O45" s="123"/>
      <c r="P45" s="124"/>
      <c r="Q45" s="145"/>
      <c r="R45" s="147"/>
      <c r="S45" s="147"/>
      <c r="T45" s="147"/>
    </row>
    <row r="46" spans="1:20">
      <c r="A46" s="54" t="s">
        <v>25</v>
      </c>
      <c r="B46" s="2"/>
      <c r="C46" s="2"/>
      <c r="D46" s="2"/>
      <c r="E46" s="2"/>
      <c r="F46" s="2"/>
      <c r="G46" s="2"/>
      <c r="H46" s="2"/>
      <c r="I46" s="2"/>
      <c r="J46" s="2"/>
      <c r="K46" s="2"/>
      <c r="L46" s="2"/>
      <c r="M46" s="2"/>
      <c r="N46" s="2"/>
      <c r="O46" s="2"/>
      <c r="P46" s="2"/>
      <c r="Q46" s="2"/>
      <c r="R46" s="2"/>
      <c r="S46" s="2"/>
      <c r="T46" s="2"/>
    </row>
    <row r="47" spans="1:20">
      <c r="A47" s="901"/>
      <c r="B47" s="902"/>
      <c r="C47" s="902"/>
      <c r="D47" s="902"/>
      <c r="E47" s="902"/>
      <c r="F47" s="902"/>
      <c r="G47" s="902"/>
      <c r="H47" s="902"/>
      <c r="I47" s="902"/>
      <c r="J47" s="902"/>
      <c r="K47" s="902"/>
      <c r="L47" s="902"/>
      <c r="M47" s="902"/>
      <c r="N47" s="902"/>
      <c r="O47" s="902"/>
      <c r="P47" s="902"/>
      <c r="Q47" s="902"/>
      <c r="R47" s="902"/>
      <c r="S47" s="902"/>
      <c r="T47" s="903"/>
    </row>
    <row r="48" spans="1:20">
      <c r="A48" s="901"/>
      <c r="B48" s="902"/>
      <c r="C48" s="902"/>
      <c r="D48" s="902"/>
      <c r="E48" s="902"/>
      <c r="F48" s="902"/>
      <c r="G48" s="902"/>
      <c r="H48" s="902"/>
      <c r="I48" s="902"/>
      <c r="J48" s="902"/>
      <c r="K48" s="902"/>
      <c r="L48" s="902"/>
      <c r="M48" s="902"/>
      <c r="N48" s="902"/>
      <c r="O48" s="902"/>
      <c r="P48" s="902"/>
      <c r="Q48" s="902"/>
      <c r="R48" s="902"/>
      <c r="S48" s="902"/>
      <c r="T48" s="903"/>
    </row>
    <row r="49" spans="1:20">
      <c r="A49" s="901"/>
      <c r="B49" s="902"/>
      <c r="C49" s="902"/>
      <c r="D49" s="902"/>
      <c r="E49" s="902"/>
      <c r="F49" s="902"/>
      <c r="G49" s="902"/>
      <c r="H49" s="902"/>
      <c r="I49" s="902"/>
      <c r="J49" s="902"/>
      <c r="K49" s="902"/>
      <c r="L49" s="902"/>
      <c r="M49" s="902"/>
      <c r="N49" s="902"/>
      <c r="O49" s="902"/>
      <c r="P49" s="902"/>
      <c r="Q49" s="902"/>
      <c r="R49" s="902"/>
      <c r="S49" s="902"/>
      <c r="T49" s="903"/>
    </row>
    <row r="50" spans="1:20">
      <c r="A50" s="901"/>
      <c r="B50" s="902"/>
      <c r="C50" s="902"/>
      <c r="D50" s="902"/>
      <c r="E50" s="902"/>
      <c r="F50" s="902"/>
      <c r="G50" s="902"/>
      <c r="H50" s="902"/>
      <c r="I50" s="902"/>
      <c r="J50" s="902"/>
      <c r="K50" s="902"/>
      <c r="L50" s="902"/>
      <c r="M50" s="902"/>
      <c r="N50" s="902"/>
      <c r="O50" s="902"/>
      <c r="P50" s="902"/>
      <c r="Q50" s="902"/>
      <c r="R50" s="902"/>
      <c r="S50" s="902"/>
      <c r="T50" s="903"/>
    </row>
    <row r="51" spans="1:20">
      <c r="A51" s="901"/>
      <c r="B51" s="902"/>
      <c r="C51" s="902"/>
      <c r="D51" s="902"/>
      <c r="E51" s="902"/>
      <c r="F51" s="902"/>
      <c r="G51" s="902"/>
      <c r="H51" s="902"/>
      <c r="I51" s="902"/>
      <c r="J51" s="902"/>
      <c r="K51" s="902"/>
      <c r="L51" s="902"/>
      <c r="M51" s="902"/>
      <c r="N51" s="902"/>
      <c r="O51" s="902"/>
      <c r="P51" s="902"/>
      <c r="Q51" s="902"/>
      <c r="R51" s="902"/>
      <c r="S51" s="902"/>
      <c r="T51" s="903"/>
    </row>
    <row r="52" spans="1:20">
      <c r="A52" s="901"/>
      <c r="B52" s="902"/>
      <c r="C52" s="902"/>
      <c r="D52" s="902"/>
      <c r="E52" s="902"/>
      <c r="F52" s="902"/>
      <c r="G52" s="902"/>
      <c r="H52" s="902"/>
      <c r="I52" s="902"/>
      <c r="J52" s="902"/>
      <c r="K52" s="902"/>
      <c r="L52" s="902"/>
      <c r="M52" s="902"/>
      <c r="N52" s="902"/>
      <c r="O52" s="902"/>
      <c r="P52" s="902"/>
      <c r="Q52" s="902"/>
      <c r="R52" s="902"/>
      <c r="S52" s="902"/>
      <c r="T52" s="903"/>
    </row>
    <row r="53" spans="1:20">
      <c r="A53" s="901"/>
      <c r="B53" s="902"/>
      <c r="C53" s="902"/>
      <c r="D53" s="902"/>
      <c r="E53" s="902"/>
      <c r="F53" s="902"/>
      <c r="G53" s="902"/>
      <c r="H53" s="902"/>
      <c r="I53" s="902"/>
      <c r="J53" s="902"/>
      <c r="K53" s="902"/>
      <c r="L53" s="902"/>
      <c r="M53" s="902"/>
      <c r="N53" s="902"/>
      <c r="O53" s="902"/>
      <c r="P53" s="902"/>
      <c r="Q53" s="902"/>
      <c r="R53" s="902"/>
      <c r="S53" s="902"/>
      <c r="T53" s="903"/>
    </row>
    <row r="54" spans="1:20">
      <c r="A54" s="901"/>
      <c r="B54" s="902"/>
      <c r="C54" s="902"/>
      <c r="D54" s="902"/>
      <c r="E54" s="902"/>
      <c r="F54" s="902"/>
      <c r="G54" s="902"/>
      <c r="H54" s="902"/>
      <c r="I54" s="902"/>
      <c r="J54" s="902"/>
      <c r="K54" s="902"/>
      <c r="L54" s="902"/>
      <c r="M54" s="902"/>
      <c r="N54" s="902"/>
      <c r="O54" s="902"/>
      <c r="P54" s="902"/>
      <c r="Q54" s="902"/>
      <c r="R54" s="902"/>
      <c r="S54" s="902"/>
      <c r="T54" s="903"/>
    </row>
    <row r="55" spans="1:20">
      <c r="A55" s="901"/>
      <c r="B55" s="902"/>
      <c r="C55" s="902"/>
      <c r="D55" s="902"/>
      <c r="E55" s="902"/>
      <c r="F55" s="902"/>
      <c r="G55" s="902"/>
      <c r="H55" s="902"/>
      <c r="I55" s="902"/>
      <c r="J55" s="902"/>
      <c r="K55" s="902"/>
      <c r="L55" s="902"/>
      <c r="M55" s="902"/>
      <c r="N55" s="902"/>
      <c r="O55" s="902"/>
      <c r="P55" s="902"/>
      <c r="Q55" s="902"/>
      <c r="R55" s="902"/>
      <c r="S55" s="902"/>
      <c r="T55" s="903"/>
    </row>
    <row r="56" spans="1:20">
      <c r="A56" s="901"/>
      <c r="B56" s="902"/>
      <c r="C56" s="902"/>
      <c r="D56" s="902"/>
      <c r="E56" s="902"/>
      <c r="F56" s="902"/>
      <c r="G56" s="902"/>
      <c r="H56" s="902"/>
      <c r="I56" s="902"/>
      <c r="J56" s="902"/>
      <c r="K56" s="902"/>
      <c r="L56" s="902"/>
      <c r="M56" s="902"/>
      <c r="N56" s="902"/>
      <c r="O56" s="902"/>
      <c r="P56" s="902"/>
      <c r="Q56" s="902"/>
      <c r="R56" s="902"/>
      <c r="S56" s="902"/>
      <c r="T56" s="903"/>
    </row>
    <row r="57" spans="1:20">
      <c r="A57" s="901"/>
      <c r="B57" s="902"/>
      <c r="C57" s="902"/>
      <c r="D57" s="902"/>
      <c r="E57" s="902"/>
      <c r="F57" s="902"/>
      <c r="G57" s="902"/>
      <c r="H57" s="902"/>
      <c r="I57" s="902"/>
      <c r="J57" s="902"/>
      <c r="K57" s="902"/>
      <c r="L57" s="902"/>
      <c r="M57" s="902"/>
      <c r="N57" s="902"/>
      <c r="O57" s="902"/>
      <c r="P57" s="902"/>
      <c r="Q57" s="902"/>
      <c r="R57" s="902"/>
      <c r="S57" s="902"/>
      <c r="T57" s="903"/>
    </row>
  </sheetData>
  <mergeCells count="112">
    <mergeCell ref="A6:E6"/>
    <mergeCell ref="F6:M6"/>
    <mergeCell ref="A7:E7"/>
    <mergeCell ref="F7:M7"/>
    <mergeCell ref="A8:E8"/>
    <mergeCell ref="F8:M8"/>
    <mergeCell ref="A2:E4"/>
    <mergeCell ref="F2:M2"/>
    <mergeCell ref="N2:T2"/>
    <mergeCell ref="F3:M4"/>
    <mergeCell ref="N3:T3"/>
    <mergeCell ref="N4:T4"/>
    <mergeCell ref="A9:E9"/>
    <mergeCell ref="F9:M9"/>
    <mergeCell ref="A11:T11"/>
    <mergeCell ref="A13:L13"/>
    <mergeCell ref="M13:T13"/>
    <mergeCell ref="A14:A15"/>
    <mergeCell ref="D14:D15"/>
    <mergeCell ref="E14:E15"/>
    <mergeCell ref="F14:I14"/>
    <mergeCell ref="J14:J15"/>
    <mergeCell ref="T14:T15"/>
    <mergeCell ref="S17:S24"/>
    <mergeCell ref="T17:T24"/>
    <mergeCell ref="K14:K15"/>
    <mergeCell ref="L14:L15"/>
    <mergeCell ref="M14:M15"/>
    <mergeCell ref="N14:P14"/>
    <mergeCell ref="Q14:Q15"/>
    <mergeCell ref="R14:R15"/>
    <mergeCell ref="B14:B15"/>
    <mergeCell ref="C14:C15"/>
    <mergeCell ref="S28:S30"/>
    <mergeCell ref="T28:T30"/>
    <mergeCell ref="J29:J30"/>
    <mergeCell ref="A25:A27"/>
    <mergeCell ref="D25:D27"/>
    <mergeCell ref="J25:J27"/>
    <mergeCell ref="R25:R27"/>
    <mergeCell ref="S25:S27"/>
    <mergeCell ref="T25:T27"/>
    <mergeCell ref="S31:S33"/>
    <mergeCell ref="T31:T33"/>
    <mergeCell ref="D35:D39"/>
    <mergeCell ref="F35:F36"/>
    <mergeCell ref="G35:G36"/>
    <mergeCell ref="H35:H36"/>
    <mergeCell ref="I35:I36"/>
    <mergeCell ref="Q35:Q36"/>
    <mergeCell ref="R35:R39"/>
    <mergeCell ref="S35:S39"/>
    <mergeCell ref="T35:T39"/>
    <mergeCell ref="J36:J39"/>
    <mergeCell ref="F37:F39"/>
    <mergeCell ref="G37:G39"/>
    <mergeCell ref="H37:H39"/>
    <mergeCell ref="I37:I39"/>
    <mergeCell ref="L35:L36"/>
    <mergeCell ref="M35:M36"/>
    <mergeCell ref="N35:N36"/>
    <mergeCell ref="K36:K39"/>
    <mergeCell ref="A31:A34"/>
    <mergeCell ref="D31:D34"/>
    <mergeCell ref="R31:R33"/>
    <mergeCell ref="C17:C44"/>
    <mergeCell ref="B17:B44"/>
    <mergeCell ref="A35:A39"/>
    <mergeCell ref="J40:J42"/>
    <mergeCell ref="R40:R43"/>
    <mergeCell ref="O35:O36"/>
    <mergeCell ref="P35:P36"/>
    <mergeCell ref="L37:L39"/>
    <mergeCell ref="M37:M39"/>
    <mergeCell ref="N37:N39"/>
    <mergeCell ref="O37:O39"/>
    <mergeCell ref="P37:P39"/>
    <mergeCell ref="A28:A30"/>
    <mergeCell ref="D28:D30"/>
    <mergeCell ref="R28:R30"/>
    <mergeCell ref="A17:A24"/>
    <mergeCell ref="D17:D24"/>
    <mergeCell ref="R17:R24"/>
    <mergeCell ref="S40:S43"/>
    <mergeCell ref="T40:T43"/>
    <mergeCell ref="A43:A44"/>
    <mergeCell ref="D43:D44"/>
    <mergeCell ref="J43:J44"/>
    <mergeCell ref="P43:P44"/>
    <mergeCell ref="I40:I42"/>
    <mergeCell ref="K40:K42"/>
    <mergeCell ref="L40:L42"/>
    <mergeCell ref="M40:M42"/>
    <mergeCell ref="N40:N42"/>
    <mergeCell ref="O40:O42"/>
    <mergeCell ref="A40:A42"/>
    <mergeCell ref="D40:D42"/>
    <mergeCell ref="F40:F42"/>
    <mergeCell ref="G40:G42"/>
    <mergeCell ref="H40:H42"/>
    <mergeCell ref="P40:P42"/>
    <mergeCell ref="A52:T52"/>
    <mergeCell ref="A53:T53"/>
    <mergeCell ref="A54:T54"/>
    <mergeCell ref="A55:T55"/>
    <mergeCell ref="A56:T56"/>
    <mergeCell ref="A57:T57"/>
    <mergeCell ref="A47:T47"/>
    <mergeCell ref="A48:T48"/>
    <mergeCell ref="A49:T49"/>
    <mergeCell ref="A50:T50"/>
    <mergeCell ref="A51:T51"/>
  </mergeCells>
  <conditionalFormatting sqref="P17:P30">
    <cfRule type="containsText" dxfId="50" priority="13" stopIfTrue="1" operator="containsText" text="P">
      <formula>NOT(ISERROR(SEARCH("P",P17)))</formula>
    </cfRule>
    <cfRule type="containsText" dxfId="49" priority="14" stopIfTrue="1" operator="containsText" text="R">
      <formula>NOT(ISERROR(SEARCH("R",P17)))</formula>
    </cfRule>
    <cfRule type="containsText" dxfId="48" priority="15" operator="containsText" text="T">
      <formula>NOT(ISERROR(SEARCH("T",P17)))</formula>
    </cfRule>
  </conditionalFormatting>
  <conditionalFormatting sqref="P31:P34">
    <cfRule type="containsText" dxfId="47" priority="10" stopIfTrue="1" operator="containsText" text="P">
      <formula>NOT(ISERROR(SEARCH("P",P31)))</formula>
    </cfRule>
    <cfRule type="containsText" dxfId="46" priority="11" stopIfTrue="1" operator="containsText" text="R">
      <formula>NOT(ISERROR(SEARCH("R",P31)))</formula>
    </cfRule>
    <cfRule type="containsText" dxfId="45" priority="12" operator="containsText" text="T">
      <formula>NOT(ISERROR(SEARCH("T",P31)))</formula>
    </cfRule>
  </conditionalFormatting>
  <conditionalFormatting sqref="P31:P34">
    <cfRule type="iconSet" priority="9">
      <iconSet iconSet="3Symbols2">
        <cfvo type="percent" val="0"/>
        <cfvo type="percent" val="0.74"/>
        <cfvo type="percent" val="0.85"/>
      </iconSet>
    </cfRule>
  </conditionalFormatting>
  <conditionalFormatting sqref="P35 P37 P43">
    <cfRule type="containsText" dxfId="44" priority="5" stopIfTrue="1" operator="containsText" text="P">
      <formula>NOT(ISERROR(SEARCH("P",P35)))</formula>
    </cfRule>
    <cfRule type="containsText" dxfId="43" priority="6" stopIfTrue="1" operator="containsText" text="R">
      <formula>NOT(ISERROR(SEARCH("R",P35)))</formula>
    </cfRule>
    <cfRule type="containsText" dxfId="42" priority="7" operator="containsText" text="T">
      <formula>NOT(ISERROR(SEARCH("T",P35)))</formula>
    </cfRule>
  </conditionalFormatting>
  <conditionalFormatting sqref="P40">
    <cfRule type="containsText" dxfId="41" priority="2" stopIfTrue="1" operator="containsText" text="P">
      <formula>NOT(ISERROR(SEARCH("P",P40)))</formula>
    </cfRule>
    <cfRule type="containsText" dxfId="40" priority="3" stopIfTrue="1" operator="containsText" text="R">
      <formula>NOT(ISERROR(SEARCH("R",P40)))</formula>
    </cfRule>
    <cfRule type="containsText" dxfId="39" priority="4" operator="containsText" text="T">
      <formula>NOT(ISERROR(SEARCH("T",P40)))</formula>
    </cfRule>
  </conditionalFormatting>
  <conditionalFormatting sqref="P40">
    <cfRule type="iconSet" priority="1">
      <iconSet iconSet="3Symbols2">
        <cfvo type="percent" val="0"/>
        <cfvo type="percent" val="0.74"/>
        <cfvo type="percent" val="0.85"/>
      </iconSet>
    </cfRule>
  </conditionalFormatting>
  <conditionalFormatting sqref="P17:P30">
    <cfRule type="iconSet" priority="16">
      <iconSet iconSet="3Symbols2">
        <cfvo type="percent" val="0"/>
        <cfvo type="percent" val="0.74"/>
        <cfvo type="percent" val="0.85"/>
      </iconSet>
    </cfRule>
  </conditionalFormatting>
  <conditionalFormatting sqref="P35 P37 P43">
    <cfRule type="iconSet" priority="109">
      <iconSet iconSet="3Symbols2">
        <cfvo type="percent" val="0"/>
        <cfvo type="percent" val="0.74"/>
        <cfvo type="percent" val="0.85"/>
      </iconSet>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46"/>
  <sheetViews>
    <sheetView topLeftCell="A16" zoomScale="58" zoomScaleNormal="58" workbookViewId="0">
      <selection activeCell="F16" sqref="F16:I31"/>
    </sheetView>
  </sheetViews>
  <sheetFormatPr baseColWidth="10" defaultColWidth="11.42578125" defaultRowHeight="15"/>
  <cols>
    <col min="1" max="1" width="6.5703125" style="194" customWidth="1"/>
    <col min="2" max="2" width="30.5703125" style="194" customWidth="1"/>
    <col min="3" max="3" width="26.85546875" style="194" customWidth="1"/>
    <col min="4" max="4" width="24.5703125" style="194" customWidth="1"/>
    <col min="5" max="5" width="41" style="194" customWidth="1"/>
    <col min="6" max="6" width="11.42578125" style="194"/>
    <col min="7" max="7" width="7.140625" style="194" customWidth="1"/>
    <col min="8" max="8" width="6" style="194" customWidth="1"/>
    <col min="9" max="9" width="5.85546875" style="194" customWidth="1"/>
    <col min="10" max="10" width="54.85546875" style="194" customWidth="1"/>
    <col min="11" max="12" width="20.42578125" style="194" customWidth="1"/>
    <col min="13" max="13" width="11.42578125" style="194"/>
    <col min="14" max="14" width="17" style="194" customWidth="1"/>
    <col min="15" max="15" width="11.42578125" style="194"/>
    <col min="16" max="16" width="14.85546875" style="194" customWidth="1"/>
    <col min="17" max="17" width="26" style="194" customWidth="1"/>
    <col min="18" max="18" width="19.85546875" style="194" customWidth="1"/>
    <col min="19" max="19" width="21.28515625" style="194" customWidth="1"/>
    <col min="20" max="20" width="20.28515625" style="194" customWidth="1"/>
    <col min="21" max="16384" width="11.42578125" style="194"/>
  </cols>
  <sheetData>
    <row r="1" spans="1:21" ht="15.75" thickBot="1"/>
    <row r="2" spans="1:21" ht="17.25" thickBot="1">
      <c r="A2" s="1110"/>
      <c r="B2" s="1111"/>
      <c r="C2" s="1111"/>
      <c r="D2" s="1111"/>
      <c r="E2" s="1112"/>
      <c r="F2" s="1119" t="s">
        <v>18</v>
      </c>
      <c r="G2" s="1120"/>
      <c r="H2" s="1120"/>
      <c r="I2" s="1120"/>
      <c r="J2" s="1120"/>
      <c r="K2" s="1120"/>
      <c r="L2" s="1120"/>
      <c r="M2" s="1121"/>
      <c r="N2" s="1122" t="s">
        <v>19</v>
      </c>
      <c r="O2" s="1123"/>
      <c r="P2" s="1123"/>
      <c r="Q2" s="1123"/>
      <c r="R2" s="1123"/>
      <c r="S2" s="1123"/>
      <c r="T2" s="1124"/>
    </row>
    <row r="3" spans="1:21" ht="17.25" thickBot="1">
      <c r="A3" s="1113"/>
      <c r="B3" s="1114"/>
      <c r="C3" s="1114"/>
      <c r="D3" s="1114"/>
      <c r="E3" s="1115"/>
      <c r="F3" s="1125" t="s">
        <v>17</v>
      </c>
      <c r="G3" s="1126"/>
      <c r="H3" s="1126"/>
      <c r="I3" s="1126"/>
      <c r="J3" s="1126"/>
      <c r="K3" s="1126"/>
      <c r="L3" s="1126"/>
      <c r="M3" s="1127"/>
      <c r="N3" s="1131" t="s">
        <v>386</v>
      </c>
      <c r="O3" s="1132"/>
      <c r="P3" s="1132"/>
      <c r="Q3" s="1132"/>
      <c r="R3" s="1132"/>
      <c r="S3" s="1132"/>
      <c r="T3" s="1133"/>
    </row>
    <row r="4" spans="1:21" ht="17.25" thickBot="1">
      <c r="A4" s="1116"/>
      <c r="B4" s="1117"/>
      <c r="C4" s="1117"/>
      <c r="D4" s="1117"/>
      <c r="E4" s="1118"/>
      <c r="F4" s="1128"/>
      <c r="G4" s="1129"/>
      <c r="H4" s="1129"/>
      <c r="I4" s="1129"/>
      <c r="J4" s="1129"/>
      <c r="K4" s="1129"/>
      <c r="L4" s="1129"/>
      <c r="M4" s="1130"/>
      <c r="N4" s="1134" t="s">
        <v>8</v>
      </c>
      <c r="O4" s="1135"/>
      <c r="P4" s="1135"/>
      <c r="Q4" s="1135"/>
      <c r="R4" s="1135"/>
      <c r="S4" s="1135"/>
      <c r="T4" s="1136"/>
    </row>
    <row r="5" spans="1:21" ht="16.5">
      <c r="A5" s="217"/>
      <c r="B5" s="217"/>
      <c r="C5" s="217"/>
      <c r="D5" s="217"/>
      <c r="E5" s="217"/>
      <c r="F5" s="217"/>
      <c r="G5" s="217"/>
      <c r="H5" s="217"/>
      <c r="I5" s="217"/>
      <c r="J5" s="218"/>
      <c r="K5" s="218"/>
      <c r="L5" s="219"/>
      <c r="M5" s="219"/>
      <c r="N5" s="219"/>
      <c r="O5" s="219"/>
      <c r="P5" s="219"/>
      <c r="Q5" s="219"/>
      <c r="R5" s="219"/>
      <c r="S5" s="219"/>
      <c r="T5" s="219"/>
    </row>
    <row r="6" spans="1:21" ht="16.5">
      <c r="A6" s="1088" t="s">
        <v>387</v>
      </c>
      <c r="B6" s="1088"/>
      <c r="C6" s="1088"/>
      <c r="D6" s="1088"/>
      <c r="E6" s="1088"/>
      <c r="F6" s="1109" t="s">
        <v>388</v>
      </c>
      <c r="G6" s="1090"/>
      <c r="H6" s="1090"/>
      <c r="I6" s="1090"/>
      <c r="J6" s="1090"/>
      <c r="K6" s="1090"/>
      <c r="L6" s="1090"/>
      <c r="M6" s="1091"/>
      <c r="N6" s="219"/>
      <c r="O6" s="219"/>
      <c r="P6" s="219"/>
      <c r="Q6" s="219"/>
      <c r="R6" s="219"/>
      <c r="S6" s="219"/>
      <c r="T6" s="219"/>
    </row>
    <row r="7" spans="1:21" ht="16.5">
      <c r="A7" s="1088" t="s">
        <v>306</v>
      </c>
      <c r="B7" s="1088"/>
      <c r="C7" s="1088"/>
      <c r="D7" s="1088"/>
      <c r="E7" s="1088"/>
      <c r="F7" s="1109">
        <v>2021</v>
      </c>
      <c r="G7" s="1090"/>
      <c r="H7" s="1090"/>
      <c r="I7" s="1090"/>
      <c r="J7" s="1090"/>
      <c r="K7" s="1090"/>
      <c r="L7" s="1090"/>
      <c r="M7" s="1091"/>
      <c r="N7" s="219"/>
      <c r="O7" s="219"/>
      <c r="P7" s="219"/>
      <c r="Q7" s="219"/>
      <c r="R7" s="219"/>
      <c r="S7" s="219"/>
      <c r="T7" s="219"/>
    </row>
    <row r="8" spans="1:21" ht="16.5">
      <c r="A8" s="1088" t="s">
        <v>389</v>
      </c>
      <c r="B8" s="1088"/>
      <c r="C8" s="1088"/>
      <c r="D8" s="1088"/>
      <c r="E8" s="1088"/>
      <c r="F8" s="1089">
        <v>44197</v>
      </c>
      <c r="G8" s="1090"/>
      <c r="H8" s="1090"/>
      <c r="I8" s="1090"/>
      <c r="J8" s="1090"/>
      <c r="K8" s="1090"/>
      <c r="L8" s="1090"/>
      <c r="M8" s="1091"/>
      <c r="N8" s="219"/>
      <c r="O8" s="219"/>
      <c r="P8" s="219"/>
      <c r="Q8" s="219"/>
      <c r="R8" s="219"/>
      <c r="S8" s="219"/>
      <c r="T8" s="219"/>
    </row>
    <row r="9" spans="1:21" ht="16.5">
      <c r="A9" s="1088" t="s">
        <v>7</v>
      </c>
      <c r="B9" s="1088"/>
      <c r="C9" s="1088"/>
      <c r="D9" s="1088"/>
      <c r="E9" s="1088"/>
      <c r="F9" s="1089">
        <v>44206</v>
      </c>
      <c r="G9" s="1090"/>
      <c r="H9" s="1090"/>
      <c r="I9" s="1090"/>
      <c r="J9" s="1090"/>
      <c r="K9" s="1090"/>
      <c r="L9" s="1090"/>
      <c r="M9" s="1091"/>
      <c r="N9" s="219"/>
      <c r="O9" s="219"/>
      <c r="P9" s="219"/>
      <c r="Q9" s="219"/>
      <c r="R9" s="219"/>
      <c r="S9" s="219"/>
      <c r="T9" s="219"/>
    </row>
    <row r="10" spans="1:21" ht="17.25" thickBot="1">
      <c r="A10" s="220"/>
      <c r="B10" s="220"/>
      <c r="C10" s="220"/>
      <c r="D10" s="220"/>
      <c r="E10" s="220"/>
      <c r="F10" s="220"/>
      <c r="G10" s="220"/>
      <c r="H10" s="220"/>
      <c r="I10" s="220"/>
      <c r="J10" s="221"/>
      <c r="K10" s="221"/>
      <c r="L10" s="221"/>
      <c r="M10" s="221"/>
      <c r="N10" s="219"/>
      <c r="O10" s="219"/>
      <c r="P10" s="219"/>
      <c r="Q10" s="219"/>
      <c r="R10" s="219"/>
      <c r="S10" s="219"/>
      <c r="T10" s="219"/>
    </row>
    <row r="11" spans="1:21" ht="17.25" thickBot="1">
      <c r="A11" s="1092" t="s">
        <v>9</v>
      </c>
      <c r="B11" s="1093"/>
      <c r="C11" s="1093"/>
      <c r="D11" s="1093"/>
      <c r="E11" s="1093"/>
      <c r="F11" s="1093"/>
      <c r="G11" s="1093"/>
      <c r="H11" s="1093"/>
      <c r="I11" s="1093"/>
      <c r="J11" s="1093"/>
      <c r="K11" s="1093"/>
      <c r="L11" s="1093"/>
      <c r="M11" s="1093"/>
      <c r="N11" s="1093"/>
      <c r="O11" s="1093"/>
      <c r="P11" s="1093"/>
      <c r="Q11" s="1093"/>
      <c r="R11" s="1093"/>
      <c r="S11" s="1093"/>
      <c r="T11" s="1094"/>
    </row>
    <row r="12" spans="1:21" ht="17.25" thickBot="1">
      <c r="A12" s="222"/>
      <c r="B12" s="223"/>
      <c r="C12" s="223"/>
      <c r="D12" s="223"/>
      <c r="E12" s="223"/>
      <c r="F12" s="223"/>
      <c r="G12" s="223"/>
      <c r="H12" s="223"/>
      <c r="I12" s="223"/>
      <c r="J12" s="223"/>
      <c r="K12" s="223"/>
      <c r="L12" s="223"/>
      <c r="M12" s="223"/>
      <c r="N12" s="223"/>
      <c r="O12" s="223"/>
      <c r="P12" s="223"/>
      <c r="Q12" s="223"/>
      <c r="R12" s="223"/>
      <c r="S12" s="223"/>
      <c r="T12" s="224"/>
    </row>
    <row r="13" spans="1:21" ht="17.25" thickBot="1">
      <c r="A13" s="1095" t="s">
        <v>16</v>
      </c>
      <c r="B13" s="1096"/>
      <c r="C13" s="1096"/>
      <c r="D13" s="1096"/>
      <c r="E13" s="1096"/>
      <c r="F13" s="1096"/>
      <c r="G13" s="1096"/>
      <c r="H13" s="1096"/>
      <c r="I13" s="1096"/>
      <c r="J13" s="1096"/>
      <c r="K13" s="1096"/>
      <c r="L13" s="1097"/>
      <c r="M13" s="1098" t="s">
        <v>1</v>
      </c>
      <c r="N13" s="1098"/>
      <c r="O13" s="1098"/>
      <c r="P13" s="1098"/>
      <c r="Q13" s="1098"/>
      <c r="R13" s="1098"/>
      <c r="S13" s="1098"/>
      <c r="T13" s="1099"/>
    </row>
    <row r="14" spans="1:21" ht="32.25" customHeight="1" thickBot="1">
      <c r="A14" s="1100" t="s">
        <v>28</v>
      </c>
      <c r="B14" s="1107" t="s">
        <v>555</v>
      </c>
      <c r="C14" s="1107" t="s">
        <v>556</v>
      </c>
      <c r="D14" s="1100" t="s">
        <v>27</v>
      </c>
      <c r="E14" s="1102" t="s">
        <v>20</v>
      </c>
      <c r="F14" s="1104" t="s">
        <v>11</v>
      </c>
      <c r="G14" s="1105"/>
      <c r="H14" s="1105"/>
      <c r="I14" s="1106"/>
      <c r="J14" s="1077" t="s">
        <v>21</v>
      </c>
      <c r="K14" s="1077" t="s">
        <v>22</v>
      </c>
      <c r="L14" s="1077" t="s">
        <v>2</v>
      </c>
      <c r="M14" s="1079" t="s">
        <v>23</v>
      </c>
      <c r="N14" s="1081" t="s">
        <v>3</v>
      </c>
      <c r="O14" s="1082"/>
      <c r="P14" s="1083"/>
      <c r="Q14" s="1084" t="s">
        <v>390</v>
      </c>
      <c r="R14" s="1086" t="s">
        <v>5</v>
      </c>
      <c r="S14" s="225" t="s">
        <v>30</v>
      </c>
      <c r="T14" s="1067" t="s">
        <v>0</v>
      </c>
    </row>
    <row r="15" spans="1:21" ht="27.75" customHeight="1" thickBot="1">
      <c r="A15" s="1101"/>
      <c r="B15" s="1108"/>
      <c r="C15" s="1108"/>
      <c r="D15" s="1101"/>
      <c r="E15" s="1103"/>
      <c r="F15" s="226" t="s">
        <v>12</v>
      </c>
      <c r="G15" s="226" t="s">
        <v>13</v>
      </c>
      <c r="H15" s="226" t="s">
        <v>14</v>
      </c>
      <c r="I15" s="226" t="s">
        <v>15</v>
      </c>
      <c r="J15" s="1078"/>
      <c r="K15" s="1078"/>
      <c r="L15" s="1078"/>
      <c r="M15" s="1080"/>
      <c r="N15" s="227" t="s">
        <v>31</v>
      </c>
      <c r="O15" s="228" t="s">
        <v>29</v>
      </c>
      <c r="P15" s="229" t="s">
        <v>32</v>
      </c>
      <c r="Q15" s="1085"/>
      <c r="R15" s="1087"/>
      <c r="S15" s="230"/>
      <c r="T15" s="1068"/>
    </row>
    <row r="16" spans="1:21" ht="60.75" customHeight="1">
      <c r="A16" s="217"/>
      <c r="B16" s="695"/>
      <c r="C16" s="1056" t="s">
        <v>686</v>
      </c>
      <c r="D16" s="1047" t="s">
        <v>844</v>
      </c>
      <c r="E16" s="684" t="s">
        <v>845</v>
      </c>
      <c r="F16" s="773"/>
      <c r="G16" s="685"/>
      <c r="H16" s="718">
        <v>1</v>
      </c>
      <c r="I16" s="685"/>
      <c r="J16" s="696" t="s">
        <v>849</v>
      </c>
      <c r="K16" s="694"/>
      <c r="L16" s="231"/>
      <c r="M16" s="685">
        <v>2</v>
      </c>
      <c r="N16" s="697"/>
      <c r="O16" s="700"/>
      <c r="P16" s="232"/>
      <c r="Q16" s="686"/>
      <c r="R16" s="1050" t="s">
        <v>852</v>
      </c>
      <c r="S16" s="1053" t="s">
        <v>853</v>
      </c>
      <c r="T16" s="1053" t="s">
        <v>854</v>
      </c>
      <c r="U16" s="710"/>
    </row>
    <row r="17" spans="1:21" ht="75.75" customHeight="1">
      <c r="A17" s="217"/>
      <c r="B17" s="711"/>
      <c r="C17" s="1057"/>
      <c r="D17" s="1048"/>
      <c r="E17" s="693" t="s">
        <v>846</v>
      </c>
      <c r="F17" s="719"/>
      <c r="G17" s="723">
        <v>2</v>
      </c>
      <c r="H17" s="719">
        <v>1</v>
      </c>
      <c r="I17" s="723"/>
      <c r="J17" s="684" t="s">
        <v>850</v>
      </c>
      <c r="K17" s="688"/>
      <c r="L17" s="695"/>
      <c r="M17" s="698">
        <v>2</v>
      </c>
      <c r="N17" s="699"/>
      <c r="O17" s="701"/>
      <c r="P17" s="708"/>
      <c r="Q17" s="687"/>
      <c r="R17" s="1051"/>
      <c r="S17" s="1054"/>
      <c r="T17" s="1054"/>
      <c r="U17" s="710"/>
    </row>
    <row r="18" spans="1:21" ht="60.75" customHeight="1">
      <c r="A18" s="217"/>
      <c r="B18" s="711"/>
      <c r="C18" s="1057"/>
      <c r="D18" s="1048"/>
      <c r="E18" s="691" t="s">
        <v>847</v>
      </c>
      <c r="F18" s="723"/>
      <c r="G18" s="720"/>
      <c r="H18" s="720">
        <v>1</v>
      </c>
      <c r="I18" s="774"/>
      <c r="J18" s="692" t="s">
        <v>851</v>
      </c>
      <c r="K18" s="688"/>
      <c r="L18" s="688"/>
      <c r="M18" s="702">
        <v>2</v>
      </c>
      <c r="N18" s="232"/>
      <c r="O18" s="708"/>
      <c r="P18" s="708"/>
      <c r="Q18" s="687"/>
      <c r="R18" s="1051"/>
      <c r="S18" s="1054"/>
      <c r="T18" s="1054"/>
      <c r="U18" s="710"/>
    </row>
    <row r="19" spans="1:21" ht="61.5" customHeight="1" thickBot="1">
      <c r="A19" s="217"/>
      <c r="B19" s="712"/>
      <c r="C19" s="1057"/>
      <c r="D19" s="1049"/>
      <c r="E19" s="690" t="s">
        <v>848</v>
      </c>
      <c r="F19" s="775"/>
      <c r="G19" s="775"/>
      <c r="H19" s="685"/>
      <c r="I19" s="703"/>
      <c r="J19" s="706" t="s">
        <v>851</v>
      </c>
      <c r="K19" s="689"/>
      <c r="L19" s="689"/>
      <c r="M19" s="703">
        <v>1</v>
      </c>
      <c r="N19" s="705"/>
      <c r="O19" s="707"/>
      <c r="P19" s="704"/>
      <c r="Q19" s="709"/>
      <c r="R19" s="1052"/>
      <c r="S19" s="1055"/>
      <c r="T19" s="1055"/>
      <c r="U19" s="710"/>
    </row>
    <row r="20" spans="1:21" ht="30" customHeight="1">
      <c r="A20" s="1069">
        <v>1</v>
      </c>
      <c r="B20" s="1064" t="s">
        <v>567</v>
      </c>
      <c r="C20" s="1057"/>
      <c r="D20" s="1071" t="s">
        <v>581</v>
      </c>
      <c r="E20" s="233" t="s">
        <v>391</v>
      </c>
      <c r="F20" s="776">
        <v>1</v>
      </c>
      <c r="G20" s="776">
        <v>1</v>
      </c>
      <c r="H20" s="717">
        <v>1</v>
      </c>
      <c r="I20" s="717"/>
      <c r="J20" s="235" t="s">
        <v>392</v>
      </c>
      <c r="K20" s="236">
        <v>0</v>
      </c>
      <c r="L20" s="237"/>
      <c r="M20" s="234">
        <v>1</v>
      </c>
      <c r="N20" s="238">
        <v>0</v>
      </c>
      <c r="O20" s="239">
        <v>1</v>
      </c>
      <c r="P20" s="240" t="str">
        <f>P21</f>
        <v>P</v>
      </c>
      <c r="Q20" s="241"/>
      <c r="R20" s="1072" t="s">
        <v>393</v>
      </c>
      <c r="S20" s="1072" t="s">
        <v>394</v>
      </c>
      <c r="T20" s="1073" t="s">
        <v>395</v>
      </c>
    </row>
    <row r="21" spans="1:21" ht="78.75">
      <c r="A21" s="1070"/>
      <c r="B21" s="1065"/>
      <c r="C21" s="1057"/>
      <c r="D21" s="1062"/>
      <c r="E21" s="242" t="s">
        <v>396</v>
      </c>
      <c r="F21" s="721">
        <v>1</v>
      </c>
      <c r="G21" s="721">
        <v>1</v>
      </c>
      <c r="H21" s="721"/>
      <c r="I21" s="721"/>
      <c r="J21" s="244" t="s">
        <v>397</v>
      </c>
      <c r="K21" s="245">
        <v>0</v>
      </c>
      <c r="L21" s="246"/>
      <c r="M21" s="243">
        <v>1</v>
      </c>
      <c r="N21" s="247">
        <f t="shared" ref="N21:N31" si="0">IF(M21&lt;1,M21-AVERAGE(F21:I21),M21-(SUM(F21:I21)))</f>
        <v>-1</v>
      </c>
      <c r="O21" s="248">
        <v>1</v>
      </c>
      <c r="P21" s="249" t="str">
        <f t="shared" ref="P21:P30" si="1">IF(O21&lt;=V$16,"T",IF(O21&lt;$Y$16,"R",IF(O21&gt;=$Y$16,"P")))</f>
        <v>P</v>
      </c>
      <c r="Q21" s="250"/>
      <c r="R21" s="1065"/>
      <c r="S21" s="1065"/>
      <c r="T21" s="1074"/>
    </row>
    <row r="22" spans="1:21" ht="94.5">
      <c r="A22" s="1070"/>
      <c r="B22" s="1065"/>
      <c r="C22" s="1057"/>
      <c r="D22" s="1062"/>
      <c r="E22" s="242" t="s">
        <v>398</v>
      </c>
      <c r="F22" s="777">
        <v>1</v>
      </c>
      <c r="G22" s="777">
        <v>1</v>
      </c>
      <c r="H22" s="721"/>
      <c r="I22" s="721"/>
      <c r="J22" s="244" t="s">
        <v>399</v>
      </c>
      <c r="K22" s="245">
        <v>0</v>
      </c>
      <c r="L22" s="246"/>
      <c r="M22" s="251">
        <v>1</v>
      </c>
      <c r="N22" s="247">
        <f t="shared" si="0"/>
        <v>-1</v>
      </c>
      <c r="O22" s="248">
        <v>1</v>
      </c>
      <c r="P22" s="249" t="str">
        <f t="shared" si="1"/>
        <v>P</v>
      </c>
      <c r="Q22" s="250"/>
      <c r="R22" s="1065"/>
      <c r="S22" s="1065"/>
      <c r="T22" s="1074"/>
    </row>
    <row r="23" spans="1:21" ht="110.25">
      <c r="A23" s="1070"/>
      <c r="B23" s="1065"/>
      <c r="C23" s="1057"/>
      <c r="D23" s="1062"/>
      <c r="E23" s="242" t="s">
        <v>400</v>
      </c>
      <c r="F23" s="721">
        <v>1</v>
      </c>
      <c r="G23" s="721">
        <v>1</v>
      </c>
      <c r="H23" s="721"/>
      <c r="I23" s="721"/>
      <c r="J23" s="244" t="s">
        <v>401</v>
      </c>
      <c r="K23" s="245">
        <v>0</v>
      </c>
      <c r="L23" s="246"/>
      <c r="M23" s="243">
        <v>1</v>
      </c>
      <c r="N23" s="247">
        <f t="shared" si="0"/>
        <v>-1</v>
      </c>
      <c r="O23" s="248">
        <v>1</v>
      </c>
      <c r="P23" s="249" t="str">
        <f t="shared" si="1"/>
        <v>P</v>
      </c>
      <c r="Q23" s="250"/>
      <c r="R23" s="1065"/>
      <c r="S23" s="1065"/>
      <c r="T23" s="1074"/>
    </row>
    <row r="24" spans="1:21" ht="63">
      <c r="A24" s="1070"/>
      <c r="B24" s="1065"/>
      <c r="C24" s="1057"/>
      <c r="D24" s="1062"/>
      <c r="E24" s="242" t="s">
        <v>814</v>
      </c>
      <c r="F24" s="721">
        <v>0</v>
      </c>
      <c r="G24" s="721">
        <v>0</v>
      </c>
      <c r="H24" s="721"/>
      <c r="I24" s="721"/>
      <c r="J24" s="244" t="s">
        <v>402</v>
      </c>
      <c r="K24" s="245">
        <v>0</v>
      </c>
      <c r="L24" s="246"/>
      <c r="M24" s="243">
        <v>1</v>
      </c>
      <c r="N24" s="247">
        <f t="shared" si="0"/>
        <v>1</v>
      </c>
      <c r="O24" s="248">
        <f t="shared" ref="O24:O26" si="2">IF(M24&lt;1,(AVERAGE(F24:I24)/M24),SUM(F24:I24)/M24)</f>
        <v>0</v>
      </c>
      <c r="P24" s="391" t="str">
        <f>IF(O24&lt;=V$16,"T",IF(O24&lt;$Y$16,"R",IF(O24&gt;=$Y$16,"P")))</f>
        <v>T</v>
      </c>
      <c r="Q24" s="250"/>
      <c r="R24" s="1065"/>
      <c r="S24" s="1065"/>
      <c r="T24" s="1074"/>
    </row>
    <row r="25" spans="1:21" ht="63">
      <c r="A25" s="1070"/>
      <c r="B25" s="1065"/>
      <c r="C25" s="1057"/>
      <c r="D25" s="1062"/>
      <c r="E25" s="242" t="s">
        <v>403</v>
      </c>
      <c r="F25" s="280">
        <v>1</v>
      </c>
      <c r="G25" s="280">
        <v>1</v>
      </c>
      <c r="H25" s="721"/>
      <c r="I25" s="721"/>
      <c r="J25" s="244" t="s">
        <v>404</v>
      </c>
      <c r="K25" s="245">
        <v>0</v>
      </c>
      <c r="L25" s="246"/>
      <c r="M25" s="251">
        <v>1</v>
      </c>
      <c r="N25" s="247">
        <f t="shared" si="0"/>
        <v>-1</v>
      </c>
      <c r="O25" s="248">
        <v>1</v>
      </c>
      <c r="P25" s="249" t="str">
        <f t="shared" si="1"/>
        <v>P</v>
      </c>
      <c r="Q25" s="250"/>
      <c r="R25" s="1065" t="s">
        <v>405</v>
      </c>
      <c r="S25" s="1065" t="s">
        <v>406</v>
      </c>
      <c r="T25" s="1074" t="s">
        <v>407</v>
      </c>
    </row>
    <row r="26" spans="1:21" ht="78.75">
      <c r="A26" s="1070">
        <v>2</v>
      </c>
      <c r="B26" s="1065"/>
      <c r="C26" s="1057"/>
      <c r="D26" s="1062" t="s">
        <v>582</v>
      </c>
      <c r="E26" s="242" t="s">
        <v>408</v>
      </c>
      <c r="F26" s="280">
        <v>0</v>
      </c>
      <c r="G26" s="280">
        <v>0.5</v>
      </c>
      <c r="H26" s="721"/>
      <c r="I26" s="721"/>
      <c r="J26" s="244" t="s">
        <v>409</v>
      </c>
      <c r="K26" s="245">
        <v>0</v>
      </c>
      <c r="L26" s="246"/>
      <c r="M26" s="251">
        <v>1</v>
      </c>
      <c r="N26" s="247">
        <f t="shared" si="0"/>
        <v>0.5</v>
      </c>
      <c r="O26" s="248">
        <f t="shared" si="2"/>
        <v>0.5</v>
      </c>
      <c r="P26" s="391" t="str">
        <f t="shared" si="1"/>
        <v>P</v>
      </c>
      <c r="Q26" s="250"/>
      <c r="R26" s="1065"/>
      <c r="S26" s="1065"/>
      <c r="T26" s="1074"/>
    </row>
    <row r="27" spans="1:21" ht="63">
      <c r="A27" s="1070"/>
      <c r="B27" s="1065"/>
      <c r="C27" s="1057"/>
      <c r="D27" s="1062"/>
      <c r="E27" s="242" t="s">
        <v>410</v>
      </c>
      <c r="F27" s="280">
        <v>1</v>
      </c>
      <c r="G27" s="280">
        <v>1</v>
      </c>
      <c r="H27" s="721">
        <v>4</v>
      </c>
      <c r="I27" s="721"/>
      <c r="J27" s="244" t="s">
        <v>411</v>
      </c>
      <c r="K27" s="245">
        <v>0</v>
      </c>
      <c r="L27" s="246"/>
      <c r="M27" s="251">
        <v>1</v>
      </c>
      <c r="N27" s="247">
        <f t="shared" si="0"/>
        <v>-5</v>
      </c>
      <c r="O27" s="248">
        <v>1</v>
      </c>
      <c r="P27" s="249" t="str">
        <f t="shared" si="1"/>
        <v>P</v>
      </c>
      <c r="Q27" s="250"/>
      <c r="R27" s="1065"/>
      <c r="S27" s="1065"/>
      <c r="T27" s="1074"/>
    </row>
    <row r="28" spans="1:21" ht="78.75">
      <c r="A28" s="1070"/>
      <c r="B28" s="1065"/>
      <c r="C28" s="1057"/>
      <c r="D28" s="1062"/>
      <c r="E28" s="242" t="s">
        <v>412</v>
      </c>
      <c r="F28" s="280">
        <v>1</v>
      </c>
      <c r="G28" s="280">
        <v>1</v>
      </c>
      <c r="H28" s="721">
        <v>4</v>
      </c>
      <c r="I28" s="721"/>
      <c r="J28" s="244" t="s">
        <v>413</v>
      </c>
      <c r="K28" s="245">
        <v>0</v>
      </c>
      <c r="L28" s="246"/>
      <c r="M28" s="251">
        <v>1</v>
      </c>
      <c r="N28" s="247">
        <f t="shared" si="0"/>
        <v>-5</v>
      </c>
      <c r="O28" s="248">
        <v>1</v>
      </c>
      <c r="P28" s="249" t="str">
        <f t="shared" si="1"/>
        <v>P</v>
      </c>
      <c r="Q28" s="250"/>
      <c r="R28" s="1065"/>
      <c r="S28" s="1065"/>
      <c r="T28" s="1074"/>
    </row>
    <row r="29" spans="1:21" ht="63">
      <c r="A29" s="1070"/>
      <c r="B29" s="1065"/>
      <c r="C29" s="1057"/>
      <c r="D29" s="1062"/>
      <c r="E29" s="242" t="s">
        <v>414</v>
      </c>
      <c r="F29" s="721">
        <v>1</v>
      </c>
      <c r="G29" s="721">
        <v>1</v>
      </c>
      <c r="H29" s="721">
        <v>9</v>
      </c>
      <c r="I29" s="721"/>
      <c r="J29" s="244" t="s">
        <v>415</v>
      </c>
      <c r="K29" s="245">
        <v>0</v>
      </c>
      <c r="L29" s="246"/>
      <c r="M29" s="243">
        <v>1</v>
      </c>
      <c r="N29" s="247">
        <f t="shared" si="0"/>
        <v>-10</v>
      </c>
      <c r="O29" s="248">
        <v>1</v>
      </c>
      <c r="P29" s="249" t="str">
        <f t="shared" si="1"/>
        <v>P</v>
      </c>
      <c r="Q29" s="250"/>
      <c r="R29" s="1065"/>
      <c r="S29" s="1065"/>
      <c r="T29" s="1074"/>
    </row>
    <row r="30" spans="1:21" ht="47.25">
      <c r="A30" s="1070"/>
      <c r="B30" s="1065"/>
      <c r="C30" s="1057"/>
      <c r="D30" s="1062"/>
      <c r="E30" s="242" t="s">
        <v>416</v>
      </c>
      <c r="F30" s="280">
        <v>1</v>
      </c>
      <c r="G30" s="280">
        <v>1</v>
      </c>
      <c r="H30" s="721">
        <v>12</v>
      </c>
      <c r="I30" s="721"/>
      <c r="J30" s="244" t="s">
        <v>417</v>
      </c>
      <c r="K30" s="245">
        <v>0</v>
      </c>
      <c r="L30" s="246"/>
      <c r="M30" s="252">
        <v>1</v>
      </c>
      <c r="N30" s="247">
        <f t="shared" si="0"/>
        <v>-13</v>
      </c>
      <c r="O30" s="248">
        <v>1</v>
      </c>
      <c r="P30" s="249" t="str">
        <f t="shared" si="1"/>
        <v>P</v>
      </c>
      <c r="Q30" s="250"/>
      <c r="R30" s="1065"/>
      <c r="S30" s="1065"/>
      <c r="T30" s="1074"/>
    </row>
    <row r="31" spans="1:21" ht="46.5" customHeight="1" thickBot="1">
      <c r="A31" s="1076"/>
      <c r="B31" s="1066"/>
      <c r="C31" s="1058"/>
      <c r="D31" s="1063"/>
      <c r="E31" s="253" t="s">
        <v>418</v>
      </c>
      <c r="F31" s="778">
        <v>1</v>
      </c>
      <c r="G31" s="778">
        <v>1</v>
      </c>
      <c r="H31" s="722"/>
      <c r="I31" s="722"/>
      <c r="J31" s="255" t="s">
        <v>419</v>
      </c>
      <c r="K31" s="256">
        <v>0</v>
      </c>
      <c r="L31" s="257"/>
      <c r="M31" s="254">
        <v>1</v>
      </c>
      <c r="N31" s="258">
        <f t="shared" si="0"/>
        <v>-1</v>
      </c>
      <c r="O31" s="259">
        <v>1</v>
      </c>
      <c r="P31" s="260" t="str">
        <f t="shared" ref="P31" si="3">IF(O31&lt;=V$20,"T",IF(O31&lt;$Y$20,"R",IF(O31&gt;=$Y$20,"P")))</f>
        <v>P</v>
      </c>
      <c r="Q31" s="261"/>
      <c r="R31" s="1066"/>
      <c r="S31" s="1066"/>
      <c r="T31" s="1075"/>
    </row>
    <row r="32" spans="1:21" ht="16.5">
      <c r="A32" s="262"/>
      <c r="B32" s="262"/>
      <c r="C32" s="262"/>
      <c r="D32" s="262"/>
      <c r="E32" s="262"/>
      <c r="F32" s="262"/>
      <c r="G32" s="262"/>
      <c r="H32" s="262"/>
      <c r="I32" s="262"/>
      <c r="J32" s="262"/>
      <c r="K32" s="262"/>
      <c r="L32" s="262"/>
      <c r="M32" s="262"/>
      <c r="N32" s="263"/>
      <c r="O32" s="264"/>
      <c r="P32" s="265"/>
      <c r="Q32" s="262"/>
      <c r="R32" s="262"/>
      <c r="S32" s="262"/>
      <c r="T32" s="262"/>
    </row>
    <row r="33" spans="1:20" ht="15.75">
      <c r="A33" s="217"/>
      <c r="B33" s="217"/>
      <c r="C33" s="217"/>
      <c r="D33" s="217"/>
      <c r="E33" s="217"/>
      <c r="F33" s="217"/>
      <c r="G33" s="217"/>
      <c r="H33" s="217"/>
      <c r="I33" s="217"/>
      <c r="J33" s="217"/>
      <c r="K33" s="217"/>
      <c r="L33" s="217"/>
      <c r="M33" s="217"/>
      <c r="N33" s="217"/>
      <c r="O33" s="217"/>
      <c r="P33" s="217"/>
      <c r="Q33" s="217"/>
      <c r="R33" s="217"/>
      <c r="S33" s="217"/>
      <c r="T33" s="217"/>
    </row>
    <row r="34" spans="1:20" ht="16.5">
      <c r="A34" s="266" t="s">
        <v>25</v>
      </c>
      <c r="B34" s="266"/>
      <c r="C34" s="266"/>
      <c r="D34" s="266"/>
      <c r="E34" s="217"/>
      <c r="F34" s="217"/>
      <c r="G34" s="217"/>
      <c r="H34" s="217"/>
      <c r="I34" s="217"/>
      <c r="J34" s="217"/>
      <c r="K34" s="217"/>
      <c r="L34" s="217"/>
      <c r="M34" s="217"/>
      <c r="N34" s="217"/>
      <c r="O34" s="217"/>
      <c r="P34" s="217"/>
      <c r="Q34" s="217"/>
      <c r="R34" s="217"/>
      <c r="S34" s="217"/>
      <c r="T34" s="217"/>
    </row>
    <row r="35" spans="1:20" ht="15.75">
      <c r="A35" s="217"/>
      <c r="B35" s="217"/>
      <c r="C35" s="217"/>
      <c r="D35" s="217"/>
      <c r="E35" s="217"/>
      <c r="F35" s="217"/>
      <c r="G35" s="217"/>
      <c r="H35" s="217"/>
      <c r="I35" s="217"/>
      <c r="J35" s="217"/>
      <c r="K35" s="217"/>
      <c r="L35" s="217"/>
      <c r="M35" s="217"/>
      <c r="N35" s="217"/>
      <c r="O35" s="217"/>
      <c r="P35" s="217"/>
      <c r="Q35" s="217"/>
      <c r="R35" s="217"/>
      <c r="S35" s="217"/>
      <c r="T35" s="217"/>
    </row>
    <row r="36" spans="1:20" ht="15.75">
      <c r="A36" s="1059"/>
      <c r="B36" s="1060"/>
      <c r="C36" s="1060"/>
      <c r="D36" s="1060"/>
      <c r="E36" s="1060"/>
      <c r="F36" s="1060"/>
      <c r="G36" s="1060"/>
      <c r="H36" s="1060"/>
      <c r="I36" s="1060"/>
      <c r="J36" s="1060"/>
      <c r="K36" s="1060"/>
      <c r="L36" s="1060"/>
      <c r="M36" s="1060"/>
      <c r="N36" s="1060"/>
      <c r="O36" s="1060"/>
      <c r="P36" s="1060"/>
      <c r="Q36" s="1060"/>
      <c r="R36" s="1060"/>
      <c r="S36" s="1060"/>
      <c r="T36" s="1061"/>
    </row>
    <row r="37" spans="1:20" ht="15.75">
      <c r="A37" s="1059"/>
      <c r="B37" s="1060"/>
      <c r="C37" s="1060"/>
      <c r="D37" s="1060"/>
      <c r="E37" s="1060"/>
      <c r="F37" s="1060"/>
      <c r="G37" s="1060"/>
      <c r="H37" s="1060"/>
      <c r="I37" s="1060"/>
      <c r="J37" s="1060"/>
      <c r="K37" s="1060"/>
      <c r="L37" s="1060"/>
      <c r="M37" s="1060"/>
      <c r="N37" s="1060"/>
      <c r="O37" s="1060"/>
      <c r="P37" s="1060"/>
      <c r="Q37" s="1060"/>
      <c r="R37" s="1060"/>
      <c r="S37" s="1060"/>
      <c r="T37" s="1061"/>
    </row>
    <row r="38" spans="1:20" ht="15.75">
      <c r="A38" s="1059"/>
      <c r="B38" s="1060"/>
      <c r="C38" s="1060"/>
      <c r="D38" s="1060"/>
      <c r="E38" s="1060"/>
      <c r="F38" s="1060"/>
      <c r="G38" s="1060"/>
      <c r="H38" s="1060"/>
      <c r="I38" s="1060"/>
      <c r="J38" s="1060"/>
      <c r="K38" s="1060"/>
      <c r="L38" s="1060"/>
      <c r="M38" s="1060"/>
      <c r="N38" s="1060"/>
      <c r="O38" s="1060"/>
      <c r="P38" s="1060"/>
      <c r="Q38" s="1060"/>
      <c r="R38" s="1060"/>
      <c r="S38" s="1060"/>
      <c r="T38" s="1061"/>
    </row>
    <row r="39" spans="1:20" ht="15.75">
      <c r="A39" s="1059"/>
      <c r="B39" s="1060"/>
      <c r="C39" s="1060"/>
      <c r="D39" s="1060"/>
      <c r="E39" s="1060"/>
      <c r="F39" s="1060"/>
      <c r="G39" s="1060"/>
      <c r="H39" s="1060"/>
      <c r="I39" s="1060"/>
      <c r="J39" s="1060"/>
      <c r="K39" s="1060"/>
      <c r="L39" s="1060"/>
      <c r="M39" s="1060"/>
      <c r="N39" s="1060"/>
      <c r="O39" s="1060"/>
      <c r="P39" s="1060"/>
      <c r="Q39" s="1060"/>
      <c r="R39" s="1060"/>
      <c r="S39" s="1060"/>
      <c r="T39" s="1061"/>
    </row>
    <row r="40" spans="1:20" ht="15.75">
      <c r="A40" s="1059"/>
      <c r="B40" s="1060"/>
      <c r="C40" s="1060"/>
      <c r="D40" s="1060"/>
      <c r="E40" s="1060"/>
      <c r="F40" s="1060"/>
      <c r="G40" s="1060"/>
      <c r="H40" s="1060"/>
      <c r="I40" s="1060"/>
      <c r="J40" s="1060"/>
      <c r="K40" s="1060"/>
      <c r="L40" s="1060"/>
      <c r="M40" s="1060"/>
      <c r="N40" s="1060"/>
      <c r="O40" s="1060"/>
      <c r="P40" s="1060"/>
      <c r="Q40" s="1060"/>
      <c r="R40" s="1060"/>
      <c r="S40" s="1060"/>
      <c r="T40" s="1061"/>
    </row>
    <row r="41" spans="1:20" ht="15.75">
      <c r="A41" s="1059"/>
      <c r="B41" s="1060"/>
      <c r="C41" s="1060"/>
      <c r="D41" s="1060"/>
      <c r="E41" s="1060"/>
      <c r="F41" s="1060"/>
      <c r="G41" s="1060"/>
      <c r="H41" s="1060"/>
      <c r="I41" s="1060"/>
      <c r="J41" s="1060"/>
      <c r="K41" s="1060"/>
      <c r="L41" s="1060"/>
      <c r="M41" s="1060"/>
      <c r="N41" s="1060"/>
      <c r="O41" s="1060"/>
      <c r="P41" s="1060"/>
      <c r="Q41" s="1060"/>
      <c r="R41" s="1060"/>
      <c r="S41" s="1060"/>
      <c r="T41" s="1061"/>
    </row>
    <row r="42" spans="1:20" ht="15.75">
      <c r="A42" s="1059"/>
      <c r="B42" s="1060"/>
      <c r="C42" s="1060"/>
      <c r="D42" s="1060"/>
      <c r="E42" s="1060"/>
      <c r="F42" s="1060"/>
      <c r="G42" s="1060"/>
      <c r="H42" s="1060"/>
      <c r="I42" s="1060"/>
      <c r="J42" s="1060"/>
      <c r="K42" s="1060"/>
      <c r="L42" s="1060"/>
      <c r="M42" s="1060"/>
      <c r="N42" s="1060"/>
      <c r="O42" s="1060"/>
      <c r="P42" s="1060"/>
      <c r="Q42" s="1060"/>
      <c r="R42" s="1060"/>
      <c r="S42" s="1060"/>
      <c r="T42" s="1061"/>
    </row>
    <row r="43" spans="1:20" ht="15.75">
      <c r="A43" s="1059"/>
      <c r="B43" s="1060"/>
      <c r="C43" s="1060"/>
      <c r="D43" s="1060"/>
      <c r="E43" s="1060"/>
      <c r="F43" s="1060"/>
      <c r="G43" s="1060"/>
      <c r="H43" s="1060"/>
      <c r="I43" s="1060"/>
      <c r="J43" s="1060"/>
      <c r="K43" s="1060"/>
      <c r="L43" s="1060"/>
      <c r="M43" s="1060"/>
      <c r="N43" s="1060"/>
      <c r="O43" s="1060"/>
      <c r="P43" s="1060"/>
      <c r="Q43" s="1060"/>
      <c r="R43" s="1060"/>
      <c r="S43" s="1060"/>
      <c r="T43" s="1061"/>
    </row>
    <row r="44" spans="1:20" ht="15.75">
      <c r="A44" s="1059"/>
      <c r="B44" s="1060"/>
      <c r="C44" s="1060"/>
      <c r="D44" s="1060"/>
      <c r="E44" s="1060"/>
      <c r="F44" s="1060"/>
      <c r="G44" s="1060"/>
      <c r="H44" s="1060"/>
      <c r="I44" s="1060"/>
      <c r="J44" s="1060"/>
      <c r="K44" s="1060"/>
      <c r="L44" s="1060"/>
      <c r="M44" s="1060"/>
      <c r="N44" s="1060"/>
      <c r="O44" s="1060"/>
      <c r="P44" s="1060"/>
      <c r="Q44" s="1060"/>
      <c r="R44" s="1060"/>
      <c r="S44" s="1060"/>
      <c r="T44" s="1061"/>
    </row>
    <row r="45" spans="1:20" ht="15.75">
      <c r="A45" s="1059"/>
      <c r="B45" s="1060"/>
      <c r="C45" s="1060"/>
      <c r="D45" s="1060"/>
      <c r="E45" s="1060"/>
      <c r="F45" s="1060"/>
      <c r="G45" s="1060"/>
      <c r="H45" s="1060"/>
      <c r="I45" s="1060"/>
      <c r="J45" s="1060"/>
      <c r="K45" s="1060"/>
      <c r="L45" s="1060"/>
      <c r="M45" s="1060"/>
      <c r="N45" s="1060"/>
      <c r="O45" s="1060"/>
      <c r="P45" s="1060"/>
      <c r="Q45" s="1060"/>
      <c r="R45" s="1060"/>
      <c r="S45" s="1060"/>
      <c r="T45" s="1061"/>
    </row>
    <row r="46" spans="1:20" ht="15.75">
      <c r="A46" s="1059"/>
      <c r="B46" s="1060"/>
      <c r="C46" s="1060"/>
      <c r="D46" s="1060"/>
      <c r="E46" s="1060"/>
      <c r="F46" s="1060"/>
      <c r="G46" s="1060"/>
      <c r="H46" s="1060"/>
      <c r="I46" s="1060"/>
      <c r="J46" s="1060"/>
      <c r="K46" s="1060"/>
      <c r="L46" s="1060"/>
      <c r="M46" s="1060"/>
      <c r="N46" s="1060"/>
      <c r="O46" s="1060"/>
      <c r="P46" s="1060"/>
      <c r="Q46" s="1060"/>
      <c r="R46" s="1060"/>
      <c r="S46" s="1060"/>
      <c r="T46" s="1061"/>
    </row>
  </sheetData>
  <mergeCells count="58">
    <mergeCell ref="A2:E4"/>
    <mergeCell ref="F2:M2"/>
    <mergeCell ref="N2:T2"/>
    <mergeCell ref="F3:M4"/>
    <mergeCell ref="N3:T3"/>
    <mergeCell ref="N4:T4"/>
    <mergeCell ref="A6:E6"/>
    <mergeCell ref="F6:M6"/>
    <mergeCell ref="A7:E7"/>
    <mergeCell ref="F7:M7"/>
    <mergeCell ref="A8:E8"/>
    <mergeCell ref="F8:M8"/>
    <mergeCell ref="A14:A15"/>
    <mergeCell ref="D14:D15"/>
    <mergeCell ref="E14:E15"/>
    <mergeCell ref="F14:I14"/>
    <mergeCell ref="J14:J15"/>
    <mergeCell ref="B14:B15"/>
    <mergeCell ref="C14:C15"/>
    <mergeCell ref="A9:E9"/>
    <mergeCell ref="F9:M9"/>
    <mergeCell ref="A11:T11"/>
    <mergeCell ref="A13:L13"/>
    <mergeCell ref="M13:T13"/>
    <mergeCell ref="T14:T15"/>
    <mergeCell ref="A20:A25"/>
    <mergeCell ref="D20:D25"/>
    <mergeCell ref="R20:R24"/>
    <mergeCell ref="S20:S24"/>
    <mergeCell ref="T20:T24"/>
    <mergeCell ref="R25:R31"/>
    <mergeCell ref="S25:S31"/>
    <mergeCell ref="T25:T31"/>
    <mergeCell ref="A26:A31"/>
    <mergeCell ref="K14:K15"/>
    <mergeCell ref="L14:L15"/>
    <mergeCell ref="M14:M15"/>
    <mergeCell ref="N14:P14"/>
    <mergeCell ref="Q14:Q15"/>
    <mergeCell ref="R14:R15"/>
    <mergeCell ref="A46:T46"/>
    <mergeCell ref="D26:D31"/>
    <mergeCell ref="A36:T36"/>
    <mergeCell ref="A37:T37"/>
    <mergeCell ref="A38:T38"/>
    <mergeCell ref="A39:T39"/>
    <mergeCell ref="A40:T40"/>
    <mergeCell ref="A41:T41"/>
    <mergeCell ref="A42:T42"/>
    <mergeCell ref="A43:T43"/>
    <mergeCell ref="A44:T44"/>
    <mergeCell ref="A45:T45"/>
    <mergeCell ref="B20:B31"/>
    <mergeCell ref="D16:D19"/>
    <mergeCell ref="R16:R19"/>
    <mergeCell ref="S16:S19"/>
    <mergeCell ref="T16:T19"/>
    <mergeCell ref="C16:C31"/>
  </mergeCells>
  <conditionalFormatting sqref="P20:P32">
    <cfRule type="containsText" dxfId="38" priority="5" stopIfTrue="1" operator="containsText" text="R">
      <formula>NOT(ISERROR(SEARCH("R",P20)))</formula>
    </cfRule>
    <cfRule type="containsText" dxfId="37" priority="6" stopIfTrue="1" operator="containsText" text="T">
      <formula>NOT(ISERROR(SEARCH("T",P20)))</formula>
    </cfRule>
  </conditionalFormatting>
  <conditionalFormatting sqref="P20:P31">
    <cfRule type="containsText" dxfId="36" priority="3" stopIfTrue="1" operator="containsText" text="P">
      <formula>NOT(ISERROR(SEARCH("P",P20)))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4"/>
  <sheetViews>
    <sheetView topLeftCell="A16" zoomScale="95" zoomScaleNormal="95" workbookViewId="0">
      <selection activeCell="F17" sqref="F17:I27"/>
    </sheetView>
  </sheetViews>
  <sheetFormatPr baseColWidth="10" defaultColWidth="11.42578125" defaultRowHeight="13.5"/>
  <cols>
    <col min="1" max="1" width="7.85546875" style="1" customWidth="1"/>
    <col min="2" max="2" width="24.28515625" style="1" customWidth="1"/>
    <col min="3" max="3" width="19.28515625" style="1" customWidth="1"/>
    <col min="4" max="4" width="30.85546875" style="1" customWidth="1"/>
    <col min="5" max="5" width="50" style="1" bestFit="1" customWidth="1"/>
    <col min="6" max="6" width="5.140625" style="1" bestFit="1" customWidth="1"/>
    <col min="7" max="7" width="5.42578125" style="1" bestFit="1" customWidth="1"/>
    <col min="8" max="8" width="5" style="1" customWidth="1"/>
    <col min="9" max="9" width="4.5703125" style="1" customWidth="1"/>
    <col min="10" max="10" width="35.28515625" style="1" customWidth="1"/>
    <col min="11" max="11" width="17.7109375" style="1" customWidth="1"/>
    <col min="12" max="12" width="23.5703125" style="1" customWidth="1"/>
    <col min="13" max="13" width="9.28515625" style="1" customWidth="1"/>
    <col min="14" max="14" width="16.42578125" style="1" customWidth="1"/>
    <col min="15" max="15" width="9.28515625" style="1" customWidth="1"/>
    <col min="16" max="16" width="11.5703125" style="1" customWidth="1"/>
    <col min="17" max="17" width="30.140625" style="1" customWidth="1"/>
    <col min="18" max="18" width="28.28515625" style="1" customWidth="1"/>
    <col min="19" max="19" width="45.140625" style="1" customWidth="1"/>
    <col min="20" max="20" width="36.85546875" style="1" customWidth="1"/>
    <col min="21" max="16384" width="11.42578125" style="1"/>
  </cols>
  <sheetData>
    <row r="1" spans="1:20" ht="14.25" thickBot="1"/>
    <row r="2" spans="1:20" ht="14.25" thickBot="1">
      <c r="A2" s="859"/>
      <c r="B2" s="860"/>
      <c r="C2" s="860"/>
      <c r="D2" s="860"/>
      <c r="E2" s="861"/>
      <c r="F2" s="868" t="s">
        <v>18</v>
      </c>
      <c r="G2" s="869"/>
      <c r="H2" s="869"/>
      <c r="I2" s="869"/>
      <c r="J2" s="869"/>
      <c r="K2" s="869"/>
      <c r="L2" s="869"/>
      <c r="M2" s="870"/>
      <c r="N2" s="843" t="s">
        <v>19</v>
      </c>
      <c r="O2" s="844"/>
      <c r="P2" s="844"/>
      <c r="Q2" s="844"/>
      <c r="R2" s="844"/>
      <c r="S2" s="844"/>
      <c r="T2" s="845"/>
    </row>
    <row r="3" spans="1:20" ht="14.25" thickBot="1">
      <c r="A3" s="862"/>
      <c r="B3" s="863"/>
      <c r="C3" s="863"/>
      <c r="D3" s="863"/>
      <c r="E3" s="864"/>
      <c r="F3" s="846" t="s">
        <v>17</v>
      </c>
      <c r="G3" s="847"/>
      <c r="H3" s="847"/>
      <c r="I3" s="847"/>
      <c r="J3" s="847"/>
      <c r="K3" s="847"/>
      <c r="L3" s="847"/>
      <c r="M3" s="848"/>
      <c r="N3" s="852" t="s">
        <v>24</v>
      </c>
      <c r="O3" s="853"/>
      <c r="P3" s="853"/>
      <c r="Q3" s="853"/>
      <c r="R3" s="853"/>
      <c r="S3" s="853"/>
      <c r="T3" s="854"/>
    </row>
    <row r="4" spans="1:20" ht="14.25" thickBot="1">
      <c r="A4" s="865"/>
      <c r="B4" s="866"/>
      <c r="C4" s="866"/>
      <c r="D4" s="866"/>
      <c r="E4" s="867"/>
      <c r="F4" s="849"/>
      <c r="G4" s="850"/>
      <c r="H4" s="850"/>
      <c r="I4" s="850"/>
      <c r="J4" s="850"/>
      <c r="K4" s="850"/>
      <c r="L4" s="850"/>
      <c r="M4" s="851"/>
      <c r="N4" s="855" t="s">
        <v>8</v>
      </c>
      <c r="O4" s="856"/>
      <c r="P4" s="856"/>
      <c r="Q4" s="856"/>
      <c r="R4" s="856"/>
      <c r="S4" s="856"/>
      <c r="T4" s="857"/>
    </row>
    <row r="5" spans="1:20">
      <c r="A5" s="2"/>
      <c r="B5" s="2"/>
      <c r="C5" s="2"/>
      <c r="D5" s="2"/>
      <c r="E5" s="2"/>
      <c r="F5" s="2"/>
      <c r="G5" s="2"/>
      <c r="H5" s="2"/>
      <c r="I5" s="2"/>
      <c r="J5" s="95"/>
      <c r="K5" s="95"/>
      <c r="L5" s="4"/>
      <c r="M5" s="4"/>
      <c r="N5" s="4"/>
      <c r="O5" s="4"/>
      <c r="P5" s="4"/>
      <c r="Q5" s="4"/>
      <c r="R5" s="4"/>
      <c r="S5" s="4"/>
      <c r="T5" s="4"/>
    </row>
    <row r="6" spans="1:20">
      <c r="A6" s="809" t="s">
        <v>10</v>
      </c>
      <c r="B6" s="809"/>
      <c r="C6" s="809"/>
      <c r="D6" s="809"/>
      <c r="E6" s="809"/>
      <c r="F6" s="858" t="s">
        <v>420</v>
      </c>
      <c r="G6" s="811"/>
      <c r="H6" s="811"/>
      <c r="I6" s="811"/>
      <c r="J6" s="811"/>
      <c r="K6" s="811"/>
      <c r="L6" s="811"/>
      <c r="M6" s="812"/>
      <c r="N6" s="4"/>
      <c r="O6" s="4"/>
      <c r="P6" s="4"/>
      <c r="Q6" s="4"/>
      <c r="R6" s="4"/>
      <c r="S6" s="4"/>
      <c r="T6" s="4"/>
    </row>
    <row r="7" spans="1:20">
      <c r="A7" s="809" t="s">
        <v>26</v>
      </c>
      <c r="B7" s="809"/>
      <c r="C7" s="809"/>
      <c r="D7" s="809"/>
      <c r="E7" s="809"/>
      <c r="F7" s="858">
        <v>2021</v>
      </c>
      <c r="G7" s="811"/>
      <c r="H7" s="811"/>
      <c r="I7" s="811"/>
      <c r="J7" s="811"/>
      <c r="K7" s="811"/>
      <c r="L7" s="811"/>
      <c r="M7" s="812"/>
      <c r="N7" s="4"/>
      <c r="O7" s="4"/>
      <c r="P7" s="4"/>
      <c r="Q7" s="4"/>
      <c r="R7" s="4"/>
      <c r="S7" s="4"/>
      <c r="T7" s="4"/>
    </row>
    <row r="8" spans="1:20">
      <c r="A8" s="809" t="s">
        <v>6</v>
      </c>
      <c r="B8" s="809"/>
      <c r="C8" s="809"/>
      <c r="D8" s="809"/>
      <c r="E8" s="809"/>
      <c r="F8" s="810">
        <v>44197</v>
      </c>
      <c r="G8" s="811"/>
      <c r="H8" s="811"/>
      <c r="I8" s="811"/>
      <c r="J8" s="811"/>
      <c r="K8" s="811"/>
      <c r="L8" s="811"/>
      <c r="M8" s="812"/>
      <c r="N8" s="4"/>
      <c r="O8" s="4"/>
      <c r="P8" s="4"/>
      <c r="Q8" s="4"/>
      <c r="R8" s="4"/>
      <c r="S8" s="4"/>
      <c r="T8" s="4"/>
    </row>
    <row r="9" spans="1:20">
      <c r="A9" s="809" t="s">
        <v>7</v>
      </c>
      <c r="B9" s="809"/>
      <c r="C9" s="809"/>
      <c r="D9" s="809"/>
      <c r="E9" s="809"/>
      <c r="F9" s="810">
        <v>44206</v>
      </c>
      <c r="G9" s="811"/>
      <c r="H9" s="811"/>
      <c r="I9" s="811"/>
      <c r="J9" s="811"/>
      <c r="K9" s="811"/>
      <c r="L9" s="811"/>
      <c r="M9" s="812"/>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1137" t="s">
        <v>9</v>
      </c>
      <c r="B11" s="1138"/>
      <c r="C11" s="1138"/>
      <c r="D11" s="1138"/>
      <c r="E11" s="1138"/>
      <c r="F11" s="1138"/>
      <c r="G11" s="1138"/>
      <c r="H11" s="1138"/>
      <c r="I11" s="1138"/>
      <c r="J11" s="1138"/>
      <c r="K11" s="1138"/>
      <c r="L11" s="1138"/>
      <c r="M11" s="1138"/>
      <c r="N11" s="1138"/>
      <c r="O11" s="1138"/>
      <c r="P11" s="1138"/>
      <c r="Q11" s="1138"/>
      <c r="R11" s="1138"/>
      <c r="S11" s="1138"/>
      <c r="T11" s="1139"/>
    </row>
    <row r="12" spans="1:20" ht="14.25" thickBot="1">
      <c r="A12" s="96"/>
      <c r="B12" s="97"/>
      <c r="C12" s="97"/>
      <c r="D12" s="97"/>
      <c r="E12" s="97"/>
      <c r="F12" s="97"/>
      <c r="G12" s="97"/>
      <c r="H12" s="97"/>
      <c r="I12" s="97"/>
      <c r="J12" s="97"/>
      <c r="K12" s="97"/>
      <c r="L12" s="97"/>
      <c r="M12" s="97"/>
      <c r="N12" s="97"/>
      <c r="O12" s="97"/>
      <c r="P12" s="97"/>
      <c r="Q12" s="97"/>
      <c r="R12" s="97"/>
      <c r="S12" s="97"/>
      <c r="T12" s="98"/>
    </row>
    <row r="13" spans="1:20" ht="14.25" thickBot="1">
      <c r="A13" s="816" t="s">
        <v>16</v>
      </c>
      <c r="B13" s="817"/>
      <c r="C13" s="817"/>
      <c r="D13" s="817"/>
      <c r="E13" s="817"/>
      <c r="F13" s="817"/>
      <c r="G13" s="817"/>
      <c r="H13" s="817"/>
      <c r="I13" s="817"/>
      <c r="J13" s="817"/>
      <c r="K13" s="817"/>
      <c r="L13" s="818"/>
      <c r="M13" s="819" t="s">
        <v>1</v>
      </c>
      <c r="N13" s="819"/>
      <c r="O13" s="819"/>
      <c r="P13" s="819"/>
      <c r="Q13" s="819"/>
      <c r="R13" s="819"/>
      <c r="S13" s="819"/>
      <c r="T13" s="820"/>
    </row>
    <row r="14" spans="1:20" ht="15.75" customHeight="1" thickBot="1">
      <c r="A14" s="836" t="s">
        <v>28</v>
      </c>
      <c r="B14" s="803" t="s">
        <v>555</v>
      </c>
      <c r="C14" s="803" t="s">
        <v>556</v>
      </c>
      <c r="D14" s="836" t="s">
        <v>27</v>
      </c>
      <c r="E14" s="838" t="s">
        <v>20</v>
      </c>
      <c r="F14" s="840" t="s">
        <v>11</v>
      </c>
      <c r="G14" s="841"/>
      <c r="H14" s="841"/>
      <c r="I14" s="842"/>
      <c r="J14" s="832" t="s">
        <v>21</v>
      </c>
      <c r="K14" s="832" t="s">
        <v>22</v>
      </c>
      <c r="L14" s="832" t="s">
        <v>2</v>
      </c>
      <c r="M14" s="834" t="s">
        <v>23</v>
      </c>
      <c r="N14" s="823" t="s">
        <v>3</v>
      </c>
      <c r="O14" s="824"/>
      <c r="P14" s="825"/>
      <c r="Q14" s="826" t="s">
        <v>390</v>
      </c>
      <c r="R14" s="828" t="s">
        <v>5</v>
      </c>
      <c r="S14" s="11" t="s">
        <v>30</v>
      </c>
      <c r="T14" s="830" t="s">
        <v>0</v>
      </c>
    </row>
    <row r="15" spans="1:20" ht="39.75" customHeight="1" thickBot="1">
      <c r="A15" s="837"/>
      <c r="B15" s="804"/>
      <c r="C15" s="804"/>
      <c r="D15" s="837"/>
      <c r="E15" s="839"/>
      <c r="F15" s="100" t="s">
        <v>12</v>
      </c>
      <c r="G15" s="100" t="s">
        <v>13</v>
      </c>
      <c r="H15" s="100" t="s">
        <v>14</v>
      </c>
      <c r="I15" s="100" t="s">
        <v>15</v>
      </c>
      <c r="J15" s="833"/>
      <c r="K15" s="833"/>
      <c r="L15" s="833"/>
      <c r="M15" s="835"/>
      <c r="N15" s="67" t="s">
        <v>31</v>
      </c>
      <c r="O15" s="14" t="s">
        <v>29</v>
      </c>
      <c r="P15" s="15" t="s">
        <v>32</v>
      </c>
      <c r="Q15" s="827"/>
      <c r="R15" s="829"/>
      <c r="S15" s="16"/>
      <c r="T15" s="831"/>
    </row>
    <row r="16" spans="1:20" ht="14.25" thickBot="1">
      <c r="A16" s="2"/>
      <c r="B16" s="2"/>
      <c r="C16" s="2"/>
      <c r="D16" s="2"/>
      <c r="E16" s="2"/>
      <c r="F16" s="2"/>
      <c r="G16" s="2"/>
      <c r="H16" s="2"/>
      <c r="I16" s="2"/>
      <c r="J16" s="2"/>
      <c r="K16" s="2"/>
      <c r="L16" s="17"/>
      <c r="M16" s="2"/>
      <c r="N16" s="18"/>
      <c r="O16" s="18"/>
      <c r="P16" s="355"/>
      <c r="Q16" s="2"/>
      <c r="R16" s="2"/>
      <c r="S16" s="2"/>
      <c r="T16" s="2"/>
    </row>
    <row r="17" spans="1:20" ht="50.25" customHeight="1">
      <c r="A17" s="975">
        <v>1</v>
      </c>
      <c r="B17" s="896" t="s">
        <v>585</v>
      </c>
      <c r="C17" s="896" t="s">
        <v>701</v>
      </c>
      <c r="D17" s="896" t="s">
        <v>421</v>
      </c>
      <c r="E17" s="405" t="s">
        <v>422</v>
      </c>
      <c r="F17" s="743">
        <v>0</v>
      </c>
      <c r="G17" s="743">
        <v>4</v>
      </c>
      <c r="H17" s="156">
        <v>0.04</v>
      </c>
      <c r="I17" s="156"/>
      <c r="J17" s="351" t="s">
        <v>790</v>
      </c>
      <c r="K17" s="406">
        <v>0</v>
      </c>
      <c r="L17" s="476">
        <v>0</v>
      </c>
      <c r="M17" s="150">
        <v>5</v>
      </c>
      <c r="N17" s="349">
        <f>G17-M17</f>
        <v>-1</v>
      </c>
      <c r="O17" s="350">
        <f>G17/M17</f>
        <v>0.8</v>
      </c>
      <c r="P17" s="420" t="str">
        <f t="shared" ref="P17" si="0">IF(O17&lt;=V$17,"T",IF(O17&lt;$Y$17,"R",IF(O17&gt;=$Y$17,"P")))</f>
        <v>P</v>
      </c>
      <c r="Q17" s="70"/>
      <c r="R17" s="70"/>
      <c r="S17" s="896" t="s">
        <v>423</v>
      </c>
      <c r="T17" s="1044" t="s">
        <v>424</v>
      </c>
    </row>
    <row r="18" spans="1:20" ht="40.5">
      <c r="A18" s="956"/>
      <c r="B18" s="897"/>
      <c r="C18" s="897"/>
      <c r="D18" s="897"/>
      <c r="E18" s="42" t="s">
        <v>425</v>
      </c>
      <c r="F18" s="109">
        <v>1</v>
      </c>
      <c r="G18" s="480">
        <v>1</v>
      </c>
      <c r="H18" s="109">
        <v>0.01</v>
      </c>
      <c r="I18" s="367"/>
      <c r="J18" s="345" t="s">
        <v>791</v>
      </c>
      <c r="K18" s="126"/>
      <c r="L18" s="370"/>
      <c r="M18" s="479">
        <v>1</v>
      </c>
      <c r="N18" s="481">
        <f>G18-M18</f>
        <v>0</v>
      </c>
      <c r="O18" s="423">
        <v>1</v>
      </c>
      <c r="P18" s="417" t="str">
        <f>IF(O18&lt;=V$17,"T",IF(O18&lt;$Y$17,"R",IF(O18&gt;=$Y$17,"P")))</f>
        <v>P</v>
      </c>
      <c r="Q18" s="931"/>
      <c r="R18" s="931"/>
      <c r="S18" s="897"/>
      <c r="T18" s="1045"/>
    </row>
    <row r="19" spans="1:20" ht="40.5">
      <c r="A19" s="956"/>
      <c r="B19" s="897"/>
      <c r="C19" s="897"/>
      <c r="D19" s="897"/>
      <c r="E19" s="42" t="s">
        <v>426</v>
      </c>
      <c r="F19" s="109"/>
      <c r="G19" s="411">
        <v>37</v>
      </c>
      <c r="H19" s="368">
        <v>0.01</v>
      </c>
      <c r="I19" s="367"/>
      <c r="J19" s="352" t="s">
        <v>792</v>
      </c>
      <c r="K19" s="126"/>
      <c r="L19" s="110"/>
      <c r="M19" s="421">
        <v>37</v>
      </c>
      <c r="N19" s="357">
        <f>G19-M19</f>
        <v>0</v>
      </c>
      <c r="O19" s="423">
        <v>1</v>
      </c>
      <c r="P19" s="417" t="str">
        <f t="shared" ref="P19:P22" si="1">IF(O19&lt;=V$17,"T",IF(O19&lt;$Y$17,"R",IF(O19&gt;=$Y$17,"P")))</f>
        <v>P</v>
      </c>
      <c r="Q19" s="932"/>
      <c r="R19" s="932"/>
      <c r="S19" s="897"/>
      <c r="T19" s="1045"/>
    </row>
    <row r="20" spans="1:20" ht="63.75" customHeight="1">
      <c r="A20" s="956"/>
      <c r="B20" s="897"/>
      <c r="C20" s="897"/>
      <c r="D20" s="897"/>
      <c r="E20" s="42" t="s">
        <v>427</v>
      </c>
      <c r="F20" s="109"/>
      <c r="G20" s="479">
        <v>1</v>
      </c>
      <c r="H20" s="367">
        <v>0</v>
      </c>
      <c r="I20" s="367"/>
      <c r="J20" s="345" t="s">
        <v>790</v>
      </c>
      <c r="K20" s="365"/>
      <c r="L20" s="371"/>
      <c r="M20" s="479">
        <v>1</v>
      </c>
      <c r="N20" s="481">
        <f>G20-M20</f>
        <v>0</v>
      </c>
      <c r="O20" s="423">
        <v>1</v>
      </c>
      <c r="P20" s="417" t="str">
        <f t="shared" si="1"/>
        <v>P</v>
      </c>
      <c r="Q20" s="932"/>
      <c r="R20" s="932"/>
      <c r="S20" s="897"/>
      <c r="T20" s="1045"/>
    </row>
    <row r="21" spans="1:20" ht="51" customHeight="1">
      <c r="A21" s="956"/>
      <c r="B21" s="897"/>
      <c r="C21" s="897"/>
      <c r="D21" s="897"/>
      <c r="E21" s="42" t="s">
        <v>428</v>
      </c>
      <c r="F21" s="109"/>
      <c r="G21" s="412">
        <v>2</v>
      </c>
      <c r="H21" s="109">
        <v>0</v>
      </c>
      <c r="I21" s="367"/>
      <c r="J21" s="352" t="s">
        <v>793</v>
      </c>
      <c r="K21" s="126"/>
      <c r="L21" s="110"/>
      <c r="M21" s="421">
        <v>2</v>
      </c>
      <c r="N21" s="357">
        <v>-2</v>
      </c>
      <c r="O21" s="423">
        <v>1</v>
      </c>
      <c r="P21" s="417" t="str">
        <f t="shared" si="1"/>
        <v>P</v>
      </c>
      <c r="Q21" s="932"/>
      <c r="R21" s="932"/>
      <c r="S21" s="897"/>
      <c r="T21" s="1045"/>
    </row>
    <row r="22" spans="1:20" ht="44.25" customHeight="1">
      <c r="A22" s="956"/>
      <c r="B22" s="897"/>
      <c r="C22" s="897"/>
      <c r="D22" s="897"/>
      <c r="E22" s="42" t="s">
        <v>429</v>
      </c>
      <c r="F22" s="109"/>
      <c r="G22" s="479">
        <v>1</v>
      </c>
      <c r="H22" s="369">
        <v>0</v>
      </c>
      <c r="I22" s="109"/>
      <c r="J22" s="345" t="s">
        <v>793</v>
      </c>
      <c r="K22" s="365"/>
      <c r="L22" s="371"/>
      <c r="M22" s="479">
        <v>1</v>
      </c>
      <c r="N22" s="481">
        <f>G22-M22</f>
        <v>0</v>
      </c>
      <c r="O22" s="423">
        <v>1</v>
      </c>
      <c r="P22" s="417" t="str">
        <f t="shared" si="1"/>
        <v>P</v>
      </c>
      <c r="Q22" s="933"/>
      <c r="R22" s="933"/>
      <c r="S22" s="898"/>
      <c r="T22" s="1046"/>
    </row>
    <row r="23" spans="1:20" ht="38.25" customHeight="1">
      <c r="A23" s="968"/>
      <c r="B23" s="898"/>
      <c r="C23" s="898"/>
      <c r="D23" s="898"/>
      <c r="E23" s="366" t="s">
        <v>788</v>
      </c>
      <c r="F23" s="736">
        <v>13</v>
      </c>
      <c r="G23" s="736">
        <v>11</v>
      </c>
      <c r="H23" s="85"/>
      <c r="I23" s="85"/>
      <c r="J23" s="345" t="s">
        <v>789</v>
      </c>
      <c r="K23" s="356">
        <v>400000</v>
      </c>
      <c r="L23" s="364">
        <v>200000</v>
      </c>
      <c r="M23" s="393">
        <v>25</v>
      </c>
      <c r="N23" s="357">
        <f>IF(M23&lt;1,M23-AVERAGE(F23:I23),M23-(SUM(F23:I23)))</f>
        <v>1</v>
      </c>
      <c r="O23" s="358">
        <f>IF(M23&lt;1,(AVERAGE(F23:I23)/M23),SUM(F23:I23)/M23)</f>
        <v>0.96</v>
      </c>
      <c r="P23" s="418" t="str">
        <f t="shared" ref="P23:P24" si="2">IF(O23&lt;=V$17,"T",IF(O23&lt;$Y$17,"R",IF(O23&gt;=$Y$17,"P")))</f>
        <v>P</v>
      </c>
      <c r="Q23" s="35"/>
      <c r="R23" s="35"/>
      <c r="S23" s="345" t="s">
        <v>433</v>
      </c>
      <c r="T23" s="76" t="s">
        <v>434</v>
      </c>
    </row>
    <row r="24" spans="1:20" ht="68.25" thickBot="1">
      <c r="A24" s="354">
        <v>2</v>
      </c>
      <c r="B24" s="392" t="s">
        <v>583</v>
      </c>
      <c r="C24" s="392" t="s">
        <v>584</v>
      </c>
      <c r="D24" s="353" t="s">
        <v>430</v>
      </c>
      <c r="E24" s="353" t="s">
        <v>431</v>
      </c>
      <c r="F24" s="341">
        <v>1</v>
      </c>
      <c r="G24" s="779"/>
      <c r="H24" s="779"/>
      <c r="I24" s="779"/>
      <c r="J24" s="353" t="s">
        <v>432</v>
      </c>
      <c r="K24" s="192">
        <v>0</v>
      </c>
      <c r="L24" s="149"/>
      <c r="M24" s="363">
        <v>3</v>
      </c>
      <c r="N24" s="361">
        <f>IF(M24&lt;1,M24-AVERAGE(F24:I24),M24-(SUM(F24:I24)))</f>
        <v>2</v>
      </c>
      <c r="O24" s="362">
        <f>IF(M24&lt;1,(AVERAGE(F24:I24)/M24),SUM(F24:I24)/M24)</f>
        <v>0.33333333333333331</v>
      </c>
      <c r="P24" s="359" t="str">
        <f t="shared" si="2"/>
        <v>P</v>
      </c>
      <c r="Q24" s="74"/>
      <c r="R24" s="74"/>
      <c r="S24" s="74"/>
      <c r="T24" s="87"/>
    </row>
    <row r="25" spans="1:20" ht="27.75" thickBot="1">
      <c r="A25" s="875">
        <v>3</v>
      </c>
      <c r="B25" s="805" t="s">
        <v>570</v>
      </c>
      <c r="C25" s="805" t="s">
        <v>648</v>
      </c>
      <c r="D25" s="878" t="s">
        <v>794</v>
      </c>
      <c r="E25" s="42" t="s">
        <v>795</v>
      </c>
      <c r="F25" s="462">
        <v>4</v>
      </c>
      <c r="G25" s="467">
        <v>4</v>
      </c>
      <c r="H25" s="469"/>
      <c r="I25" s="469"/>
      <c r="J25" s="1140" t="s">
        <v>798</v>
      </c>
      <c r="K25" s="477">
        <v>0</v>
      </c>
      <c r="L25" s="477">
        <v>0</v>
      </c>
      <c r="M25" s="90">
        <v>8</v>
      </c>
      <c r="N25" s="408">
        <f>IF(M25&lt;1,M25-AVERAGE(F25:I25),M25-(SUM(F25:I25)))</f>
        <v>0</v>
      </c>
      <c r="O25" s="408">
        <f t="shared" ref="O25:O27" si="3">IF(M25&lt;1,(AVERAGE(F25:I25)/M25),SUM(F25:I25)/M25)</f>
        <v>1</v>
      </c>
      <c r="P25" s="355" t="str">
        <f>IF(O25&lt;=V$17,"T",IF(O25&lt;$Y$17,"R",IF(O25&gt;=$Y$17,"P")))</f>
        <v>P</v>
      </c>
      <c r="Q25" s="90" t="s">
        <v>799</v>
      </c>
      <c r="R25" s="90" t="s">
        <v>799</v>
      </c>
      <c r="S25" s="982" t="s">
        <v>800</v>
      </c>
      <c r="T25" s="399" t="s">
        <v>801</v>
      </c>
    </row>
    <row r="26" spans="1:20" ht="14.25" thickBot="1">
      <c r="A26" s="875"/>
      <c r="B26" s="805"/>
      <c r="C26" s="805"/>
      <c r="D26" s="878"/>
      <c r="E26" s="42" t="s">
        <v>796</v>
      </c>
      <c r="F26" s="462">
        <v>4</v>
      </c>
      <c r="G26" s="467">
        <v>4</v>
      </c>
      <c r="H26" s="469"/>
      <c r="I26" s="469"/>
      <c r="J26" s="1141"/>
      <c r="K26" s="477">
        <v>0</v>
      </c>
      <c r="L26" s="477">
        <v>0</v>
      </c>
      <c r="M26" s="90">
        <v>8</v>
      </c>
      <c r="N26" s="408">
        <f t="shared" ref="N26" si="4">IF(M26&lt;1,M26-AVERAGE(F26:I26),M26-(SUM(F26:I26)))</f>
        <v>0</v>
      </c>
      <c r="O26" s="408">
        <f t="shared" si="3"/>
        <v>1</v>
      </c>
      <c r="P26" s="355" t="str">
        <f>IF(O26&lt;=V$17,"T",IF(O26&lt;$Y$17,"R",IF(O26&gt;=$Y$17,"P")))</f>
        <v>P</v>
      </c>
      <c r="Q26" s="90" t="s">
        <v>799</v>
      </c>
      <c r="R26" s="90" t="s">
        <v>799</v>
      </c>
      <c r="S26" s="983"/>
      <c r="T26" s="1143" t="s">
        <v>802</v>
      </c>
    </row>
    <row r="27" spans="1:20" ht="27.75" thickBot="1">
      <c r="A27" s="876"/>
      <c r="B27" s="877"/>
      <c r="C27" s="877"/>
      <c r="D27" s="879"/>
      <c r="E27" s="48" t="s">
        <v>797</v>
      </c>
      <c r="F27" s="780">
        <v>1</v>
      </c>
      <c r="G27" s="781">
        <v>1</v>
      </c>
      <c r="H27" s="471"/>
      <c r="I27" s="471"/>
      <c r="J27" s="1142"/>
      <c r="K27" s="478">
        <v>0</v>
      </c>
      <c r="L27" s="478">
        <v>0</v>
      </c>
      <c r="M27" s="92">
        <v>1</v>
      </c>
      <c r="N27" s="409">
        <v>0</v>
      </c>
      <c r="O27" s="409">
        <f t="shared" si="3"/>
        <v>2</v>
      </c>
      <c r="P27" s="407" t="str">
        <f>IF(O27&lt;=V$17,"T",IF(O27&lt;$Y$17,"R",IF(O27&gt;=$Y$17,"P")))</f>
        <v>P</v>
      </c>
      <c r="Q27" s="403" t="s">
        <v>799</v>
      </c>
      <c r="R27" s="403" t="s">
        <v>799</v>
      </c>
      <c r="S27" s="984"/>
      <c r="T27" s="1144"/>
    </row>
    <row r="28" spans="1:20">
      <c r="A28" s="118"/>
      <c r="B28" s="120"/>
      <c r="C28" s="120"/>
      <c r="D28" s="120"/>
      <c r="E28" s="120"/>
      <c r="F28" s="145"/>
      <c r="G28" s="145"/>
      <c r="H28" s="145"/>
      <c r="I28" s="145"/>
      <c r="J28" s="120"/>
      <c r="K28" s="118"/>
      <c r="L28" s="145"/>
      <c r="M28" s="145"/>
      <c r="N28" s="404"/>
      <c r="O28" s="123"/>
      <c r="P28" s="124"/>
      <c r="Q28" s="145"/>
      <c r="R28" s="145"/>
      <c r="S28" s="145"/>
      <c r="T28" s="145"/>
    </row>
    <row r="29" spans="1:20">
      <c r="A29" s="2"/>
      <c r="B29" s="2"/>
      <c r="C29" s="2"/>
      <c r="D29" s="2"/>
      <c r="E29" s="2"/>
      <c r="F29" s="2"/>
      <c r="G29" s="2"/>
      <c r="H29" s="2"/>
      <c r="I29" s="2"/>
      <c r="J29" s="2"/>
      <c r="K29" s="2"/>
      <c r="L29" s="2"/>
      <c r="M29" s="2"/>
      <c r="N29" s="2"/>
      <c r="O29" s="2"/>
      <c r="P29" s="2"/>
      <c r="Q29" s="2"/>
      <c r="R29" s="2"/>
      <c r="S29" s="2"/>
      <c r="T29" s="2"/>
    </row>
    <row r="30" spans="1:20">
      <c r="A30" s="54" t="s">
        <v>25</v>
      </c>
      <c r="B30" s="54"/>
      <c r="C30" s="54"/>
      <c r="D30" s="54"/>
      <c r="E30" s="2"/>
      <c r="F30" s="2"/>
      <c r="G30" s="2"/>
      <c r="H30" s="2"/>
      <c r="I30" s="2"/>
      <c r="J30" s="2"/>
      <c r="K30" s="2"/>
      <c r="L30" s="2"/>
      <c r="M30" s="2"/>
      <c r="N30" s="2"/>
      <c r="O30" s="2"/>
      <c r="P30" s="2"/>
      <c r="Q30" s="2"/>
      <c r="R30" s="2"/>
      <c r="S30" s="2"/>
      <c r="T30" s="2"/>
    </row>
    <row r="31" spans="1:20">
      <c r="A31" s="2"/>
      <c r="B31" s="2"/>
      <c r="C31" s="2"/>
      <c r="D31" s="2"/>
      <c r="E31" s="410"/>
      <c r="F31" s="2"/>
      <c r="G31" s="2"/>
      <c r="H31" s="2"/>
      <c r="I31" s="2"/>
      <c r="J31" s="2"/>
      <c r="K31" s="2"/>
      <c r="L31" s="2"/>
      <c r="M31" s="2"/>
      <c r="N31" s="2"/>
      <c r="O31" s="2"/>
      <c r="P31" s="2"/>
      <c r="Q31" s="2"/>
      <c r="R31" s="2"/>
      <c r="S31" s="2"/>
      <c r="T31" s="2"/>
    </row>
    <row r="32" spans="1:20">
      <c r="A32" s="338"/>
      <c r="B32" s="339"/>
      <c r="C32" s="339"/>
      <c r="D32" s="339"/>
      <c r="E32" s="2"/>
      <c r="F32" s="339"/>
      <c r="G32" s="339"/>
      <c r="H32" s="339"/>
      <c r="I32" s="339"/>
      <c r="J32" s="339"/>
      <c r="K32" s="339"/>
      <c r="L32" s="339"/>
      <c r="M32" s="339"/>
      <c r="N32" s="339"/>
      <c r="O32" s="339"/>
      <c r="P32" s="339"/>
      <c r="Q32" s="339"/>
      <c r="R32" s="339"/>
      <c r="S32" s="339"/>
      <c r="T32" s="340"/>
    </row>
    <row r="33" spans="1:20">
      <c r="A33" s="338"/>
      <c r="B33" s="339"/>
      <c r="C33" s="339"/>
      <c r="D33" s="339"/>
      <c r="E33" s="339"/>
      <c r="F33" s="339"/>
      <c r="G33" s="339"/>
      <c r="H33" s="339"/>
      <c r="I33" s="339"/>
      <c r="J33" s="339"/>
      <c r="K33" s="339"/>
      <c r="L33" s="339"/>
      <c r="M33" s="339"/>
      <c r="N33" s="339"/>
      <c r="O33" s="339"/>
      <c r="P33" s="339"/>
      <c r="Q33" s="339"/>
      <c r="R33" s="339"/>
      <c r="S33" s="339"/>
      <c r="T33" s="340"/>
    </row>
    <row r="34" spans="1:20">
      <c r="A34" s="338"/>
      <c r="B34" s="339"/>
      <c r="C34" s="339"/>
      <c r="D34" s="339"/>
      <c r="E34" s="339"/>
      <c r="F34" s="339"/>
      <c r="G34" s="339"/>
      <c r="H34" s="339"/>
      <c r="I34" s="339"/>
      <c r="J34" s="339"/>
      <c r="K34" s="339"/>
      <c r="L34" s="339"/>
      <c r="M34" s="339"/>
      <c r="N34" s="339"/>
      <c r="O34" s="339"/>
      <c r="P34" s="339"/>
      <c r="Q34" s="339"/>
      <c r="R34" s="339"/>
      <c r="S34" s="339"/>
      <c r="T34" s="340"/>
    </row>
    <row r="35" spans="1:20">
      <c r="A35" s="338"/>
      <c r="B35" s="339"/>
      <c r="C35" s="339"/>
      <c r="D35" s="339"/>
      <c r="E35" s="339"/>
      <c r="F35" s="339"/>
      <c r="G35" s="339"/>
      <c r="H35" s="339"/>
      <c r="I35" s="339"/>
      <c r="J35" s="339"/>
      <c r="K35" s="339"/>
      <c r="L35" s="339"/>
      <c r="M35" s="339"/>
      <c r="N35" s="339"/>
      <c r="O35" s="339"/>
      <c r="P35" s="339"/>
      <c r="Q35" s="339"/>
      <c r="R35" s="339"/>
      <c r="S35" s="339"/>
      <c r="T35" s="340"/>
    </row>
    <row r="36" spans="1:20">
      <c r="A36" s="338"/>
      <c r="B36" s="339"/>
      <c r="C36" s="339"/>
      <c r="D36" s="339"/>
      <c r="E36" s="339"/>
      <c r="F36" s="339"/>
      <c r="G36" s="339"/>
      <c r="H36" s="339"/>
      <c r="I36" s="339"/>
      <c r="J36" s="339"/>
      <c r="K36" s="339"/>
      <c r="L36" s="339"/>
      <c r="M36" s="339"/>
      <c r="N36" s="339"/>
      <c r="O36" s="339"/>
      <c r="P36" s="339"/>
      <c r="Q36" s="339"/>
      <c r="R36" s="339"/>
      <c r="S36" s="339"/>
      <c r="T36" s="340"/>
    </row>
    <row r="37" spans="1:20">
      <c r="A37" s="338"/>
      <c r="B37" s="339"/>
      <c r="C37" s="339"/>
      <c r="D37" s="339"/>
      <c r="E37" s="339"/>
      <c r="F37" s="339"/>
      <c r="G37" s="339"/>
      <c r="H37" s="339"/>
      <c r="I37" s="339"/>
      <c r="J37" s="339"/>
      <c r="K37" s="339"/>
      <c r="L37" s="339"/>
      <c r="M37" s="339"/>
      <c r="N37" s="339"/>
      <c r="O37" s="339"/>
      <c r="P37" s="339"/>
      <c r="Q37" s="339"/>
      <c r="R37" s="339"/>
      <c r="S37" s="339"/>
      <c r="T37" s="340"/>
    </row>
    <row r="38" spans="1:20">
      <c r="A38" s="338"/>
      <c r="B38" s="339"/>
      <c r="C38" s="339"/>
      <c r="D38" s="339"/>
      <c r="E38" s="339"/>
      <c r="F38" s="339"/>
      <c r="G38" s="339"/>
      <c r="H38" s="339"/>
      <c r="I38" s="339"/>
      <c r="J38" s="339"/>
      <c r="K38" s="339"/>
      <c r="L38" s="339"/>
      <c r="M38" s="339"/>
      <c r="N38" s="339"/>
      <c r="O38" s="339"/>
      <c r="P38" s="339"/>
      <c r="Q38" s="339"/>
      <c r="R38" s="339"/>
      <c r="S38" s="339"/>
      <c r="T38" s="340"/>
    </row>
    <row r="39" spans="1:20">
      <c r="A39" s="338"/>
      <c r="B39" s="339"/>
      <c r="C39" s="339"/>
      <c r="D39" s="339"/>
      <c r="E39" s="339"/>
      <c r="F39" s="339"/>
      <c r="G39" s="339"/>
      <c r="H39" s="339"/>
      <c r="I39" s="339"/>
      <c r="J39" s="339"/>
      <c r="K39" s="339"/>
      <c r="L39" s="339"/>
      <c r="M39" s="339"/>
      <c r="N39" s="339"/>
      <c r="O39" s="339"/>
      <c r="P39" s="339"/>
      <c r="Q39" s="339"/>
      <c r="R39" s="339"/>
      <c r="S39" s="339"/>
      <c r="T39" s="340"/>
    </row>
    <row r="40" spans="1:20">
      <c r="A40" s="338"/>
      <c r="B40" s="339"/>
      <c r="C40" s="339"/>
      <c r="D40" s="339"/>
      <c r="E40" s="339"/>
      <c r="F40" s="339"/>
      <c r="G40" s="339"/>
      <c r="H40" s="339"/>
      <c r="I40" s="339"/>
      <c r="J40" s="339"/>
      <c r="K40" s="339"/>
      <c r="L40" s="339"/>
      <c r="M40" s="339"/>
      <c r="N40" s="339"/>
      <c r="O40" s="339"/>
      <c r="P40" s="339"/>
      <c r="Q40" s="339"/>
      <c r="R40" s="339"/>
      <c r="S40" s="339"/>
      <c r="T40" s="340"/>
    </row>
    <row r="41" spans="1:20">
      <c r="A41" s="338"/>
      <c r="B41" s="339"/>
      <c r="C41" s="339"/>
      <c r="D41" s="339"/>
      <c r="E41" s="339"/>
      <c r="F41" s="339"/>
      <c r="G41" s="339"/>
      <c r="H41" s="339"/>
      <c r="I41" s="339"/>
      <c r="J41" s="339"/>
      <c r="K41" s="339"/>
      <c r="L41" s="339"/>
      <c r="M41" s="339"/>
      <c r="N41" s="339"/>
      <c r="O41" s="339"/>
      <c r="P41" s="339"/>
      <c r="Q41" s="339"/>
      <c r="R41" s="339"/>
      <c r="S41" s="339"/>
      <c r="T41" s="340"/>
    </row>
    <row r="42" spans="1:20">
      <c r="A42" s="338"/>
      <c r="B42" s="339"/>
      <c r="C42" s="339"/>
      <c r="D42" s="339"/>
      <c r="E42" s="339"/>
      <c r="F42" s="339"/>
      <c r="G42" s="339"/>
      <c r="H42" s="339"/>
      <c r="I42" s="339"/>
      <c r="J42" s="339"/>
      <c r="K42" s="339"/>
      <c r="L42" s="339"/>
      <c r="M42" s="339"/>
      <c r="N42" s="339"/>
      <c r="O42" s="339"/>
      <c r="P42" s="339"/>
      <c r="Q42" s="339"/>
      <c r="R42" s="339"/>
      <c r="S42" s="339"/>
      <c r="T42" s="340"/>
    </row>
    <row r="43" spans="1:20">
      <c r="E43" s="348"/>
    </row>
    <row r="44" spans="1:20">
      <c r="E44" s="334"/>
    </row>
  </sheetData>
  <mergeCells count="46">
    <mergeCell ref="J25:J27"/>
    <mergeCell ref="S25:S27"/>
    <mergeCell ref="T26:T27"/>
    <mergeCell ref="T17:T22"/>
    <mergeCell ref="S17:S22"/>
    <mergeCell ref="Q18:Q22"/>
    <mergeCell ref="R18:R22"/>
    <mergeCell ref="A17:A23"/>
    <mergeCell ref="B25:B27"/>
    <mergeCell ref="C25:C27"/>
    <mergeCell ref="D25:D27"/>
    <mergeCell ref="A25:A27"/>
    <mergeCell ref="B17:B23"/>
    <mergeCell ref="D17:D23"/>
    <mergeCell ref="C17:C23"/>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 ref="A7:E7"/>
    <mergeCell ref="F7:M7"/>
    <mergeCell ref="A8:E8"/>
    <mergeCell ref="F8:M8"/>
    <mergeCell ref="M14:M15"/>
    <mergeCell ref="N14:P14"/>
    <mergeCell ref="Q14:Q15"/>
    <mergeCell ref="R14:R15"/>
    <mergeCell ref="A14:A15"/>
    <mergeCell ref="D14:D15"/>
    <mergeCell ref="E14:E15"/>
    <mergeCell ref="F14:I14"/>
    <mergeCell ref="J14:J15"/>
    <mergeCell ref="B14:B15"/>
    <mergeCell ref="C14:C15"/>
  </mergeCells>
  <conditionalFormatting sqref="P16:P28">
    <cfRule type="containsText" dxfId="35" priority="1" stopIfTrue="1" operator="containsText" text="P">
      <formula>NOT(ISERROR(SEARCH("P",P16)))</formula>
    </cfRule>
    <cfRule type="containsText" dxfId="34" priority="2" stopIfTrue="1" operator="containsText" text="R">
      <formula>NOT(ISERROR(SEARCH("R",P16)))</formula>
    </cfRule>
    <cfRule type="containsText" dxfId="33" priority="3" operator="containsText" text="T">
      <formula>NOT(ISERROR(SEARCH("T",P16)))</formula>
    </cfRule>
  </conditionalFormatting>
  <conditionalFormatting sqref="P16:P28">
    <cfRule type="iconSet" priority="156">
      <iconSet iconSet="3Symbols2">
        <cfvo type="percent" val="0"/>
        <cfvo type="percent" val="0.74"/>
        <cfvo type="percent" val="0.85"/>
      </iconSet>
    </cfRule>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8"/>
  <sheetViews>
    <sheetView topLeftCell="C21" zoomScale="73" zoomScaleNormal="73" workbookViewId="0">
      <selection activeCell="R17" sqref="R17:T32"/>
    </sheetView>
  </sheetViews>
  <sheetFormatPr baseColWidth="10" defaultColWidth="11.42578125" defaultRowHeight="13.5"/>
  <cols>
    <col min="1" max="1" width="11.5703125" style="1" bestFit="1" customWidth="1"/>
    <col min="2" max="2" width="18" style="1" customWidth="1"/>
    <col min="3" max="3" width="19.42578125" style="1" customWidth="1"/>
    <col min="4" max="4" width="36.5703125" style="1" customWidth="1"/>
    <col min="5" max="5" width="64.42578125" style="1" customWidth="1"/>
    <col min="6" max="6" width="11.5703125" style="1" bestFit="1" customWidth="1"/>
    <col min="7" max="9" width="11.42578125" style="1"/>
    <col min="10" max="10" width="55.42578125" style="1" customWidth="1"/>
    <col min="11" max="11" width="16.7109375" style="1" bestFit="1" customWidth="1"/>
    <col min="12" max="12" width="20.85546875" style="1" customWidth="1"/>
    <col min="13" max="13" width="11.5703125" style="1" bestFit="1" customWidth="1"/>
    <col min="14" max="14" width="15.5703125" style="1" customWidth="1"/>
    <col min="15" max="15" width="11.5703125" style="1" bestFit="1" customWidth="1"/>
    <col min="16" max="16" width="11.42578125" style="1"/>
    <col min="17" max="17" width="20.28515625" style="1" customWidth="1"/>
    <col min="18" max="18" width="46.28515625" style="1" customWidth="1"/>
    <col min="19" max="19" width="53.85546875" style="1" customWidth="1"/>
    <col min="20" max="20" width="30.42578125" style="1" customWidth="1"/>
    <col min="21" max="16384" width="11.42578125" style="1"/>
  </cols>
  <sheetData>
    <row r="1" spans="1:20" ht="14.25" thickBot="1"/>
    <row r="2" spans="1:20" ht="14.25" thickBot="1">
      <c r="A2" s="859"/>
      <c r="B2" s="860"/>
      <c r="C2" s="860"/>
      <c r="D2" s="860"/>
      <c r="E2" s="861"/>
      <c r="F2" s="868" t="s">
        <v>18</v>
      </c>
      <c r="G2" s="869"/>
      <c r="H2" s="869"/>
      <c r="I2" s="869"/>
      <c r="J2" s="869"/>
      <c r="K2" s="869"/>
      <c r="L2" s="869"/>
      <c r="M2" s="870"/>
      <c r="N2" s="843" t="s">
        <v>19</v>
      </c>
      <c r="O2" s="844"/>
      <c r="P2" s="844"/>
      <c r="Q2" s="844"/>
      <c r="R2" s="844"/>
      <c r="S2" s="844"/>
      <c r="T2" s="845"/>
    </row>
    <row r="3" spans="1:20" ht="14.25" thickBot="1">
      <c r="A3" s="862"/>
      <c r="B3" s="863"/>
      <c r="C3" s="863"/>
      <c r="D3" s="863"/>
      <c r="E3" s="864"/>
      <c r="F3" s="846" t="s">
        <v>17</v>
      </c>
      <c r="G3" s="847"/>
      <c r="H3" s="847"/>
      <c r="I3" s="847"/>
      <c r="J3" s="847"/>
      <c r="K3" s="847"/>
      <c r="L3" s="847"/>
      <c r="M3" s="848"/>
      <c r="N3" s="852" t="s">
        <v>24</v>
      </c>
      <c r="O3" s="853"/>
      <c r="P3" s="853"/>
      <c r="Q3" s="853"/>
      <c r="R3" s="853"/>
      <c r="S3" s="853"/>
      <c r="T3" s="854"/>
    </row>
    <row r="4" spans="1:20" ht="14.25" thickBot="1">
      <c r="A4" s="865"/>
      <c r="B4" s="866"/>
      <c r="C4" s="866"/>
      <c r="D4" s="866"/>
      <c r="E4" s="867"/>
      <c r="F4" s="849"/>
      <c r="G4" s="850"/>
      <c r="H4" s="850"/>
      <c r="I4" s="850"/>
      <c r="J4" s="850"/>
      <c r="K4" s="850"/>
      <c r="L4" s="850"/>
      <c r="M4" s="851"/>
      <c r="N4" s="855" t="s">
        <v>8</v>
      </c>
      <c r="O4" s="856"/>
      <c r="P4" s="856"/>
      <c r="Q4" s="856"/>
      <c r="R4" s="856"/>
      <c r="S4" s="856"/>
      <c r="T4" s="857"/>
    </row>
    <row r="5" spans="1:20">
      <c r="A5" s="2"/>
      <c r="B5" s="2"/>
      <c r="C5" s="2"/>
      <c r="D5" s="2"/>
      <c r="E5" s="2"/>
      <c r="F5" s="2"/>
      <c r="G5" s="2"/>
      <c r="H5" s="2"/>
      <c r="I5" s="2"/>
      <c r="J5" s="95"/>
      <c r="K5" s="95"/>
      <c r="L5" s="4"/>
      <c r="M5" s="4"/>
      <c r="N5" s="4"/>
      <c r="O5" s="4"/>
      <c r="P5" s="4"/>
      <c r="Q5" s="4"/>
      <c r="R5" s="4"/>
      <c r="S5" s="4"/>
      <c r="T5" s="4"/>
    </row>
    <row r="6" spans="1:20">
      <c r="A6" s="809" t="s">
        <v>10</v>
      </c>
      <c r="B6" s="809"/>
      <c r="C6" s="809"/>
      <c r="D6" s="809"/>
      <c r="E6" s="809"/>
      <c r="F6" s="858" t="s">
        <v>34</v>
      </c>
      <c r="G6" s="811"/>
      <c r="H6" s="811"/>
      <c r="I6" s="811"/>
      <c r="J6" s="811"/>
      <c r="K6" s="811"/>
      <c r="L6" s="811"/>
      <c r="M6" s="812"/>
      <c r="N6" s="4"/>
      <c r="O6" s="4"/>
      <c r="P6" s="4"/>
      <c r="Q6" s="4"/>
      <c r="R6" s="4"/>
      <c r="S6" s="4"/>
      <c r="T6" s="4"/>
    </row>
    <row r="7" spans="1:20">
      <c r="A7" s="809" t="s">
        <v>26</v>
      </c>
      <c r="B7" s="809"/>
      <c r="C7" s="809"/>
      <c r="D7" s="809"/>
      <c r="E7" s="809"/>
      <c r="F7" s="858">
        <v>2021</v>
      </c>
      <c r="G7" s="811"/>
      <c r="H7" s="811"/>
      <c r="I7" s="811"/>
      <c r="J7" s="811"/>
      <c r="K7" s="811"/>
      <c r="L7" s="811"/>
      <c r="M7" s="812"/>
      <c r="N7" s="4"/>
      <c r="O7" s="4"/>
      <c r="P7" s="4"/>
      <c r="Q7" s="4"/>
      <c r="R7" s="4"/>
      <c r="S7" s="4"/>
      <c r="T7" s="4"/>
    </row>
    <row r="8" spans="1:20">
      <c r="A8" s="809" t="s">
        <v>6</v>
      </c>
      <c r="B8" s="809"/>
      <c r="C8" s="809"/>
      <c r="D8" s="809"/>
      <c r="E8" s="809"/>
      <c r="F8" s="810">
        <v>44197</v>
      </c>
      <c r="G8" s="811"/>
      <c r="H8" s="811"/>
      <c r="I8" s="811"/>
      <c r="J8" s="811"/>
      <c r="K8" s="811"/>
      <c r="L8" s="811"/>
      <c r="M8" s="812"/>
      <c r="N8" s="4"/>
      <c r="O8" s="4"/>
      <c r="P8" s="4"/>
      <c r="Q8" s="4"/>
      <c r="R8" s="4"/>
      <c r="S8" s="4"/>
      <c r="T8" s="4"/>
    </row>
    <row r="9" spans="1:20">
      <c r="A9" s="809" t="s">
        <v>7</v>
      </c>
      <c r="B9" s="809"/>
      <c r="C9" s="809"/>
      <c r="D9" s="809"/>
      <c r="E9" s="809"/>
      <c r="F9" s="810">
        <v>44206</v>
      </c>
      <c r="G9" s="811"/>
      <c r="H9" s="811"/>
      <c r="I9" s="811"/>
      <c r="J9" s="811"/>
      <c r="K9" s="811"/>
      <c r="L9" s="811"/>
      <c r="M9" s="812"/>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3" t="s">
        <v>9</v>
      </c>
      <c r="B11" s="814"/>
      <c r="C11" s="814"/>
      <c r="D11" s="814"/>
      <c r="E11" s="814"/>
      <c r="F11" s="814"/>
      <c r="G11" s="814"/>
      <c r="H11" s="814"/>
      <c r="I11" s="814"/>
      <c r="J11" s="814"/>
      <c r="K11" s="814"/>
      <c r="L11" s="814"/>
      <c r="M11" s="814"/>
      <c r="N11" s="814"/>
      <c r="O11" s="814"/>
      <c r="P11" s="814"/>
      <c r="Q11" s="814"/>
      <c r="R11" s="814"/>
      <c r="S11" s="814"/>
      <c r="T11" s="815"/>
    </row>
    <row r="12" spans="1:20" ht="14.25" thickBot="1">
      <c r="A12" s="96"/>
      <c r="B12" s="97"/>
      <c r="C12" s="97"/>
      <c r="D12" s="97"/>
      <c r="E12" s="97"/>
      <c r="F12" s="97"/>
      <c r="G12" s="97"/>
      <c r="H12" s="97"/>
      <c r="I12" s="97"/>
      <c r="J12" s="97"/>
      <c r="K12" s="97"/>
      <c r="L12" s="97"/>
      <c r="M12" s="97"/>
      <c r="N12" s="97"/>
      <c r="O12" s="97"/>
      <c r="P12" s="97"/>
      <c r="Q12" s="97"/>
      <c r="R12" s="97"/>
      <c r="S12" s="97"/>
      <c r="T12" s="98"/>
    </row>
    <row r="13" spans="1:20" ht="14.25" thickBot="1">
      <c r="A13" s="816" t="s">
        <v>16</v>
      </c>
      <c r="B13" s="817"/>
      <c r="C13" s="817"/>
      <c r="D13" s="817"/>
      <c r="E13" s="817"/>
      <c r="F13" s="817"/>
      <c r="G13" s="817"/>
      <c r="H13" s="817"/>
      <c r="I13" s="817"/>
      <c r="J13" s="817"/>
      <c r="K13" s="817"/>
      <c r="L13" s="818"/>
      <c r="M13" s="819" t="s">
        <v>1</v>
      </c>
      <c r="N13" s="819"/>
      <c r="O13" s="819"/>
      <c r="P13" s="819"/>
      <c r="Q13" s="819"/>
      <c r="R13" s="819"/>
      <c r="S13" s="819"/>
      <c r="T13" s="820"/>
    </row>
    <row r="14" spans="1:20" ht="26.25" customHeight="1" thickBot="1">
      <c r="A14" s="836" t="s">
        <v>28</v>
      </c>
      <c r="B14" s="803" t="s">
        <v>555</v>
      </c>
      <c r="C14" s="803" t="s">
        <v>556</v>
      </c>
      <c r="D14" s="836" t="s">
        <v>27</v>
      </c>
      <c r="E14" s="838" t="s">
        <v>20</v>
      </c>
      <c r="F14" s="840" t="s">
        <v>11</v>
      </c>
      <c r="G14" s="841"/>
      <c r="H14" s="841"/>
      <c r="I14" s="842"/>
      <c r="J14" s="832" t="s">
        <v>21</v>
      </c>
      <c r="K14" s="832" t="s">
        <v>22</v>
      </c>
      <c r="L14" s="832" t="s">
        <v>2</v>
      </c>
      <c r="M14" s="834" t="s">
        <v>23</v>
      </c>
      <c r="N14" s="823" t="s">
        <v>3</v>
      </c>
      <c r="O14" s="824"/>
      <c r="P14" s="825"/>
      <c r="Q14" s="826" t="s">
        <v>4</v>
      </c>
      <c r="R14" s="828" t="s">
        <v>5</v>
      </c>
      <c r="S14" s="11" t="s">
        <v>30</v>
      </c>
      <c r="T14" s="830" t="s">
        <v>0</v>
      </c>
    </row>
    <row r="15" spans="1:20" ht="23.25" customHeight="1" thickBot="1">
      <c r="A15" s="837"/>
      <c r="B15" s="804"/>
      <c r="C15" s="804"/>
      <c r="D15" s="837"/>
      <c r="E15" s="839"/>
      <c r="F15" s="100" t="s">
        <v>12</v>
      </c>
      <c r="G15" s="100" t="s">
        <v>13</v>
      </c>
      <c r="H15" s="100" t="s">
        <v>14</v>
      </c>
      <c r="I15" s="100" t="s">
        <v>15</v>
      </c>
      <c r="J15" s="833"/>
      <c r="K15" s="833"/>
      <c r="L15" s="833"/>
      <c r="M15" s="835"/>
      <c r="N15" s="67" t="s">
        <v>31</v>
      </c>
      <c r="O15" s="14" t="s">
        <v>29</v>
      </c>
      <c r="P15" s="15" t="s">
        <v>32</v>
      </c>
      <c r="Q15" s="827"/>
      <c r="R15" s="829"/>
      <c r="S15" s="16"/>
      <c r="T15" s="831"/>
    </row>
    <row r="16" spans="1:20" ht="14.25" thickBot="1">
      <c r="A16" s="2"/>
      <c r="B16" s="2"/>
      <c r="C16" s="2"/>
      <c r="D16" s="2"/>
      <c r="E16" s="2"/>
      <c r="F16" s="2"/>
      <c r="G16" s="2"/>
      <c r="H16" s="2"/>
      <c r="I16" s="2"/>
      <c r="J16" s="2"/>
      <c r="K16" s="2"/>
      <c r="L16" s="17"/>
      <c r="M16" s="2"/>
      <c r="N16" s="18"/>
      <c r="O16" s="18"/>
      <c r="P16" s="18"/>
      <c r="Q16" s="2"/>
      <c r="R16" s="2"/>
      <c r="S16" s="2"/>
      <c r="T16" s="2"/>
    </row>
    <row r="17" spans="1:20" ht="27">
      <c r="A17" s="1151">
        <v>1</v>
      </c>
      <c r="B17" s="1150" t="s">
        <v>586</v>
      </c>
      <c r="C17" s="808" t="s">
        <v>707</v>
      </c>
      <c r="D17" s="808" t="s">
        <v>35</v>
      </c>
      <c r="E17" s="416" t="s">
        <v>37</v>
      </c>
      <c r="F17" s="424">
        <v>80</v>
      </c>
      <c r="G17" s="424">
        <v>45</v>
      </c>
      <c r="H17" s="726">
        <v>50</v>
      </c>
      <c r="I17" s="156"/>
      <c r="J17" s="416" t="s">
        <v>54</v>
      </c>
      <c r="K17" s="1152">
        <v>5800000</v>
      </c>
      <c r="L17" s="1154">
        <v>719079.1</v>
      </c>
      <c r="M17" s="484">
        <v>100</v>
      </c>
      <c r="N17" s="426">
        <f>IF(M17&lt;1,M17-AVERAGE(F17:I17),M17-(SUM(F17:I17)))</f>
        <v>-75</v>
      </c>
      <c r="O17" s="427">
        <v>1</v>
      </c>
      <c r="P17" s="425" t="str">
        <f t="shared" ref="P17:P29" si="0">IF(O17&lt;=V$17,"T",IF(O17&lt;$Y$17,"R",IF(O17&gt;=$Y$17,"P")))</f>
        <v>P</v>
      </c>
      <c r="Q17" s="70"/>
      <c r="R17" s="416" t="s">
        <v>74</v>
      </c>
      <c r="S17" s="186" t="s">
        <v>66</v>
      </c>
      <c r="T17" s="157"/>
    </row>
    <row r="18" spans="1:20" ht="40.5">
      <c r="A18" s="887"/>
      <c r="B18" s="878"/>
      <c r="C18" s="805"/>
      <c r="D18" s="805"/>
      <c r="E18" s="413" t="s">
        <v>38</v>
      </c>
      <c r="F18" s="421">
        <v>500</v>
      </c>
      <c r="G18" s="421">
        <v>0</v>
      </c>
      <c r="H18" s="714">
        <v>0.56999999999999995</v>
      </c>
      <c r="I18" s="85"/>
      <c r="J18" s="413" t="s">
        <v>53</v>
      </c>
      <c r="K18" s="1153"/>
      <c r="L18" s="1155"/>
      <c r="M18" s="482">
        <v>500</v>
      </c>
      <c r="N18" s="422">
        <f>IF(M18&lt;1,M18-AVERAGE(F18:I18),M18-(SUM(F18:I18)))</f>
        <v>-0.56999999999999318</v>
      </c>
      <c r="O18" s="423">
        <v>1</v>
      </c>
      <c r="P18" s="418" t="str">
        <f t="shared" si="0"/>
        <v>P</v>
      </c>
      <c r="Q18" s="185">
        <f>L17/K17</f>
        <v>0.12397915517241379</v>
      </c>
      <c r="R18" s="413" t="s">
        <v>65</v>
      </c>
      <c r="S18" s="414" t="s">
        <v>66</v>
      </c>
      <c r="T18" s="39"/>
    </row>
    <row r="19" spans="1:20" ht="94.5">
      <c r="A19" s="887"/>
      <c r="B19" s="878"/>
      <c r="C19" s="805"/>
      <c r="D19" s="805"/>
      <c r="E19" s="413" t="s">
        <v>39</v>
      </c>
      <c r="F19" s="419">
        <v>35</v>
      </c>
      <c r="G19" s="419">
        <v>1</v>
      </c>
      <c r="H19" s="713">
        <v>30</v>
      </c>
      <c r="I19" s="35"/>
      <c r="J19" s="413" t="s">
        <v>55</v>
      </c>
      <c r="K19" s="1153"/>
      <c r="L19" s="1156"/>
      <c r="M19" s="419">
        <v>30</v>
      </c>
      <c r="N19" s="422">
        <f t="shared" ref="N19:N30" si="1">IF(M19&lt;1,M19-AVERAGE(F19:I19),M19-(SUM(F19:I19)))</f>
        <v>-36</v>
      </c>
      <c r="O19" s="423">
        <v>1</v>
      </c>
      <c r="P19" s="418" t="str">
        <f t="shared" si="0"/>
        <v>P</v>
      </c>
      <c r="Q19" s="35"/>
      <c r="R19" s="413" t="s">
        <v>76</v>
      </c>
      <c r="S19" s="414" t="s">
        <v>67</v>
      </c>
      <c r="T19" s="39"/>
    </row>
    <row r="20" spans="1:20" ht="54">
      <c r="A20" s="806">
        <v>2</v>
      </c>
      <c r="B20" s="878"/>
      <c r="C20" s="805"/>
      <c r="D20" s="805" t="s">
        <v>36</v>
      </c>
      <c r="E20" s="413" t="s">
        <v>40</v>
      </c>
      <c r="F20" s="419">
        <v>1</v>
      </c>
      <c r="G20" s="419">
        <v>2</v>
      </c>
      <c r="H20" s="713">
        <v>1</v>
      </c>
      <c r="I20" s="35"/>
      <c r="J20" s="413" t="s">
        <v>56</v>
      </c>
      <c r="K20" s="1149">
        <v>5643300</v>
      </c>
      <c r="L20" s="1043">
        <v>0</v>
      </c>
      <c r="M20" s="419">
        <v>2</v>
      </c>
      <c r="N20" s="422">
        <f t="shared" si="1"/>
        <v>-2</v>
      </c>
      <c r="O20" s="423">
        <f t="shared" ref="O20:O26" si="2">IF(M20&lt;1,(AVERAGE(F20:I20)/M20),SUM(F20:I20)/M20)</f>
        <v>2</v>
      </c>
      <c r="P20" s="418" t="str">
        <f t="shared" si="0"/>
        <v>P</v>
      </c>
      <c r="Q20" s="35"/>
      <c r="R20" s="413" t="s">
        <v>75</v>
      </c>
      <c r="S20" s="414" t="s">
        <v>68</v>
      </c>
      <c r="T20" s="39"/>
    </row>
    <row r="21" spans="1:20" ht="67.5">
      <c r="A21" s="806"/>
      <c r="B21" s="878"/>
      <c r="C21" s="805"/>
      <c r="D21" s="805"/>
      <c r="E21" s="413" t="s">
        <v>41</v>
      </c>
      <c r="F21" s="419">
        <v>0</v>
      </c>
      <c r="G21" s="419">
        <v>10</v>
      </c>
      <c r="H21" s="713">
        <v>2</v>
      </c>
      <c r="I21" s="35"/>
      <c r="J21" s="413" t="s">
        <v>57</v>
      </c>
      <c r="K21" s="1149"/>
      <c r="L21" s="1043"/>
      <c r="M21" s="419">
        <v>4</v>
      </c>
      <c r="N21" s="422">
        <f t="shared" si="1"/>
        <v>-8</v>
      </c>
      <c r="O21" s="423">
        <f t="shared" si="2"/>
        <v>3</v>
      </c>
      <c r="P21" s="418" t="str">
        <f t="shared" si="0"/>
        <v>P</v>
      </c>
      <c r="Q21" s="35"/>
      <c r="R21" s="413"/>
      <c r="S21" s="414" t="s">
        <v>78</v>
      </c>
      <c r="T21" s="39"/>
    </row>
    <row r="22" spans="1:20" ht="81">
      <c r="A22" s="806"/>
      <c r="B22" s="878"/>
      <c r="C22" s="805"/>
      <c r="D22" s="805"/>
      <c r="E22" s="413" t="s">
        <v>42</v>
      </c>
      <c r="F22" s="419">
        <v>12</v>
      </c>
      <c r="G22" s="419">
        <v>14</v>
      </c>
      <c r="H22" s="713">
        <v>15</v>
      </c>
      <c r="I22" s="35"/>
      <c r="J22" s="413" t="s">
        <v>58</v>
      </c>
      <c r="K22" s="1149"/>
      <c r="L22" s="1043"/>
      <c r="M22" s="419">
        <v>12</v>
      </c>
      <c r="N22" s="422">
        <f t="shared" si="1"/>
        <v>-29</v>
      </c>
      <c r="O22" s="423">
        <f t="shared" si="2"/>
        <v>3.4166666666666665</v>
      </c>
      <c r="P22" s="418" t="str">
        <f t="shared" si="0"/>
        <v>P</v>
      </c>
      <c r="Q22" s="35"/>
      <c r="R22" s="413" t="s">
        <v>74</v>
      </c>
      <c r="S22" s="414" t="s">
        <v>79</v>
      </c>
      <c r="T22" s="39"/>
    </row>
    <row r="23" spans="1:20" ht="81">
      <c r="A23" s="806"/>
      <c r="B23" s="878"/>
      <c r="C23" s="805"/>
      <c r="D23" s="805"/>
      <c r="E23" s="413" t="s">
        <v>43</v>
      </c>
      <c r="F23" s="419">
        <v>12</v>
      </c>
      <c r="G23" s="419">
        <v>5</v>
      </c>
      <c r="H23" s="713">
        <v>15</v>
      </c>
      <c r="I23" s="35"/>
      <c r="J23" s="413" t="s">
        <v>59</v>
      </c>
      <c r="K23" s="1149"/>
      <c r="L23" s="1043"/>
      <c r="M23" s="419">
        <v>12</v>
      </c>
      <c r="N23" s="422">
        <f t="shared" si="1"/>
        <v>-20</v>
      </c>
      <c r="O23" s="423">
        <v>1</v>
      </c>
      <c r="P23" s="418" t="str">
        <f t="shared" si="0"/>
        <v>P</v>
      </c>
      <c r="Q23" s="35"/>
      <c r="R23" s="413" t="s">
        <v>74</v>
      </c>
      <c r="S23" s="414" t="s">
        <v>80</v>
      </c>
      <c r="T23" s="39"/>
    </row>
    <row r="24" spans="1:20" ht="67.5">
      <c r="A24" s="806">
        <v>3</v>
      </c>
      <c r="B24" s="805" t="s">
        <v>561</v>
      </c>
      <c r="C24" s="805" t="s">
        <v>694</v>
      </c>
      <c r="D24" s="805" t="s">
        <v>49</v>
      </c>
      <c r="E24" s="429" t="s">
        <v>44</v>
      </c>
      <c r="F24" s="419">
        <v>4</v>
      </c>
      <c r="G24" s="419">
        <v>5</v>
      </c>
      <c r="H24" s="713">
        <v>3</v>
      </c>
      <c r="I24" s="35"/>
      <c r="J24" s="413" t="s">
        <v>61</v>
      </c>
      <c r="K24" s="1146">
        <v>5200000</v>
      </c>
      <c r="L24" s="1043">
        <v>33150</v>
      </c>
      <c r="M24" s="419">
        <v>3</v>
      </c>
      <c r="N24" s="422">
        <f t="shared" si="1"/>
        <v>-9</v>
      </c>
      <c r="O24" s="423">
        <f t="shared" si="2"/>
        <v>4</v>
      </c>
      <c r="P24" s="418" t="str">
        <f t="shared" si="0"/>
        <v>P</v>
      </c>
      <c r="Q24" s="1010">
        <f>L24/K24</f>
        <v>6.3749999999999996E-3</v>
      </c>
      <c r="R24" s="413" t="s">
        <v>74</v>
      </c>
      <c r="S24" s="414" t="s">
        <v>69</v>
      </c>
      <c r="T24" s="39"/>
    </row>
    <row r="25" spans="1:20" ht="54">
      <c r="A25" s="806"/>
      <c r="B25" s="805"/>
      <c r="C25" s="805"/>
      <c r="D25" s="805"/>
      <c r="E25" s="413" t="s">
        <v>45</v>
      </c>
      <c r="F25" s="419">
        <v>3</v>
      </c>
      <c r="G25" s="419">
        <v>8</v>
      </c>
      <c r="H25" s="713">
        <v>5</v>
      </c>
      <c r="I25" s="35"/>
      <c r="J25" s="413" t="s">
        <v>60</v>
      </c>
      <c r="K25" s="1146"/>
      <c r="L25" s="1043"/>
      <c r="M25" s="419">
        <v>10</v>
      </c>
      <c r="N25" s="422">
        <f t="shared" si="1"/>
        <v>-6</v>
      </c>
      <c r="O25" s="423">
        <f t="shared" si="2"/>
        <v>1.6</v>
      </c>
      <c r="P25" s="418" t="str">
        <f t="shared" si="0"/>
        <v>P</v>
      </c>
      <c r="Q25" s="1010"/>
      <c r="R25" s="413" t="s">
        <v>74</v>
      </c>
      <c r="S25" s="414" t="s">
        <v>70</v>
      </c>
      <c r="T25" s="39"/>
    </row>
    <row r="26" spans="1:20" ht="105" customHeight="1">
      <c r="A26" s="806"/>
      <c r="B26" s="805"/>
      <c r="C26" s="805"/>
      <c r="D26" s="805"/>
      <c r="E26" s="413" t="s">
        <v>46</v>
      </c>
      <c r="F26" s="419">
        <v>12</v>
      </c>
      <c r="G26" s="419">
        <v>8</v>
      </c>
      <c r="H26" s="713">
        <v>15</v>
      </c>
      <c r="I26" s="35"/>
      <c r="J26" s="413" t="s">
        <v>587</v>
      </c>
      <c r="K26" s="1146"/>
      <c r="L26" s="1043"/>
      <c r="M26" s="419">
        <v>12</v>
      </c>
      <c r="N26" s="422">
        <f t="shared" si="1"/>
        <v>-23</v>
      </c>
      <c r="O26" s="423">
        <f t="shared" si="2"/>
        <v>2.9166666666666665</v>
      </c>
      <c r="P26" s="418" t="str">
        <f t="shared" si="0"/>
        <v>P</v>
      </c>
      <c r="Q26" s="1010"/>
      <c r="R26" s="413" t="s">
        <v>74</v>
      </c>
      <c r="S26" s="414" t="s">
        <v>71</v>
      </c>
      <c r="T26" s="39"/>
    </row>
    <row r="27" spans="1:20" ht="26.25" customHeight="1">
      <c r="A27" s="806"/>
      <c r="B27" s="805"/>
      <c r="C27" s="805"/>
      <c r="D27" s="805"/>
      <c r="E27" s="413" t="s">
        <v>47</v>
      </c>
      <c r="F27" s="419">
        <v>4</v>
      </c>
      <c r="G27" s="419"/>
      <c r="H27" s="713">
        <v>2</v>
      </c>
      <c r="I27" s="35"/>
      <c r="J27" s="413" t="s">
        <v>62</v>
      </c>
      <c r="K27" s="1146"/>
      <c r="L27" s="1043"/>
      <c r="M27" s="419">
        <v>3</v>
      </c>
      <c r="N27" s="422">
        <f>F27-M27</f>
        <v>1</v>
      </c>
      <c r="O27" s="423">
        <v>1</v>
      </c>
      <c r="P27" s="418" t="str">
        <f t="shared" si="0"/>
        <v>P</v>
      </c>
      <c r="Q27" s="1010"/>
      <c r="R27" s="413" t="s">
        <v>74</v>
      </c>
      <c r="S27" s="414" t="s">
        <v>72</v>
      </c>
      <c r="T27" s="39"/>
    </row>
    <row r="28" spans="1:20" ht="27">
      <c r="A28" s="806"/>
      <c r="B28" s="805"/>
      <c r="C28" s="805"/>
      <c r="D28" s="805"/>
      <c r="E28" s="413" t="s">
        <v>48</v>
      </c>
      <c r="F28" s="419">
        <v>4</v>
      </c>
      <c r="G28" s="419"/>
      <c r="H28" s="713">
        <v>2</v>
      </c>
      <c r="I28" s="35"/>
      <c r="J28" s="413" t="s">
        <v>62</v>
      </c>
      <c r="K28" s="1146"/>
      <c r="L28" s="1043"/>
      <c r="M28" s="419">
        <v>3</v>
      </c>
      <c r="N28" s="422">
        <f>F28-M28</f>
        <v>1</v>
      </c>
      <c r="O28" s="423">
        <v>1</v>
      </c>
      <c r="P28" s="483" t="str">
        <f t="shared" si="0"/>
        <v>P</v>
      </c>
      <c r="Q28" s="1010"/>
      <c r="R28" s="413" t="s">
        <v>74</v>
      </c>
      <c r="S28" s="430" t="s">
        <v>73</v>
      </c>
      <c r="T28" s="39"/>
    </row>
    <row r="29" spans="1:20" ht="94.5">
      <c r="A29" s="806">
        <v>4</v>
      </c>
      <c r="B29" s="805"/>
      <c r="C29" s="805"/>
      <c r="D29" s="1147" t="s">
        <v>50</v>
      </c>
      <c r="E29" s="413" t="s">
        <v>51</v>
      </c>
      <c r="F29" s="419">
        <v>2</v>
      </c>
      <c r="G29" s="419">
        <v>2</v>
      </c>
      <c r="H29" s="713">
        <v>2</v>
      </c>
      <c r="I29" s="35"/>
      <c r="J29" s="413" t="s">
        <v>63</v>
      </c>
      <c r="K29" s="82">
        <v>10065727</v>
      </c>
      <c r="L29" s="1145">
        <v>0</v>
      </c>
      <c r="M29" s="419">
        <v>4</v>
      </c>
      <c r="N29" s="422">
        <f t="shared" si="1"/>
        <v>-2</v>
      </c>
      <c r="O29" s="423">
        <v>1</v>
      </c>
      <c r="P29" s="483" t="str">
        <f t="shared" si="0"/>
        <v>P</v>
      </c>
      <c r="Q29" s="35"/>
      <c r="R29" s="413" t="s">
        <v>77</v>
      </c>
      <c r="S29" s="414" t="s">
        <v>81</v>
      </c>
      <c r="T29" s="39"/>
    </row>
    <row r="30" spans="1:20" ht="81">
      <c r="A30" s="806"/>
      <c r="B30" s="805"/>
      <c r="C30" s="805"/>
      <c r="D30" s="1147"/>
      <c r="E30" s="413" t="s">
        <v>52</v>
      </c>
      <c r="F30" s="419">
        <v>2</v>
      </c>
      <c r="G30" s="419"/>
      <c r="H30" s="713">
        <v>1</v>
      </c>
      <c r="I30" s="35"/>
      <c r="J30" s="428" t="s">
        <v>64</v>
      </c>
      <c r="K30" s="82">
        <v>0</v>
      </c>
      <c r="L30" s="1145"/>
      <c r="M30" s="419">
        <v>2</v>
      </c>
      <c r="N30" s="422">
        <f t="shared" si="1"/>
        <v>-1</v>
      </c>
      <c r="O30" s="423">
        <v>1</v>
      </c>
      <c r="P30" s="483" t="str">
        <f>IF(O29&lt;=V$17,"T",IF(O29&lt;$Y$17,"R",IF(O29&gt;=$Y$17,"P")))</f>
        <v>P</v>
      </c>
      <c r="Q30" s="35"/>
      <c r="R30" s="413" t="s">
        <v>77</v>
      </c>
      <c r="S30" s="430" t="s">
        <v>82</v>
      </c>
      <c r="T30" s="39"/>
    </row>
    <row r="31" spans="1:20">
      <c r="A31" s="806"/>
      <c r="B31" s="805"/>
      <c r="C31" s="805"/>
      <c r="D31" s="1147"/>
      <c r="E31" s="35" t="s">
        <v>753</v>
      </c>
      <c r="F31" s="419">
        <v>0</v>
      </c>
      <c r="G31" s="419">
        <v>1</v>
      </c>
      <c r="H31" s="713">
        <v>1</v>
      </c>
      <c r="I31" s="35"/>
      <c r="J31" s="428" t="s">
        <v>755</v>
      </c>
      <c r="K31" s="184">
        <v>0</v>
      </c>
      <c r="L31" s="184"/>
      <c r="M31" s="482">
        <v>1</v>
      </c>
      <c r="N31" s="462">
        <v>0</v>
      </c>
      <c r="O31" s="423">
        <v>1</v>
      </c>
      <c r="P31" s="483" t="str">
        <f>IF(O30&lt;=V$17,"T",IF(O30&lt;$Y$17,"R",IF(O30&gt;=$Y$17,"P")))</f>
        <v>P</v>
      </c>
      <c r="Q31" s="35"/>
      <c r="R31" s="35"/>
      <c r="S31" s="35"/>
      <c r="T31" s="39"/>
    </row>
    <row r="32" spans="1:20">
      <c r="A32" s="806"/>
      <c r="B32" s="805"/>
      <c r="C32" s="805"/>
      <c r="D32" s="1147"/>
      <c r="E32" s="83" t="s">
        <v>754</v>
      </c>
      <c r="F32" s="467">
        <v>0</v>
      </c>
      <c r="G32" s="467">
        <v>4</v>
      </c>
      <c r="H32" s="467">
        <v>2</v>
      </c>
      <c r="I32" s="83"/>
      <c r="J32" s="26" t="s">
        <v>755</v>
      </c>
      <c r="K32" s="93">
        <v>0</v>
      </c>
      <c r="L32" s="454"/>
      <c r="M32" s="467">
        <v>4</v>
      </c>
      <c r="N32" s="422">
        <v>0</v>
      </c>
      <c r="O32" s="462">
        <v>100</v>
      </c>
      <c r="P32" s="483" t="str">
        <f>IF(O31&lt;=V$17,"T",IF(O31&lt;$Y$17,"R",IF(O31&gt;=$Y$17,"P")))</f>
        <v>P</v>
      </c>
      <c r="Q32" s="83"/>
      <c r="R32" s="83"/>
      <c r="S32" s="83"/>
      <c r="T32" s="89"/>
    </row>
    <row r="33" spans="1:20" ht="27.75" thickBot="1">
      <c r="A33" s="904"/>
      <c r="B33" s="877"/>
      <c r="C33" s="877"/>
      <c r="D33" s="1148"/>
      <c r="E33" s="438" t="s">
        <v>756</v>
      </c>
      <c r="F33" s="487">
        <v>0</v>
      </c>
      <c r="G33" s="487">
        <v>4</v>
      </c>
      <c r="H33" s="487">
        <v>2</v>
      </c>
      <c r="I33" s="52"/>
      <c r="J33" s="52" t="s">
        <v>755</v>
      </c>
      <c r="K33" s="488">
        <v>0</v>
      </c>
      <c r="L33" s="488"/>
      <c r="M33" s="487">
        <v>4</v>
      </c>
      <c r="N33" s="487">
        <v>0</v>
      </c>
      <c r="O33" s="487">
        <v>100</v>
      </c>
      <c r="P33" s="485" t="str">
        <f>IF(O30&lt;=V$17,"T",IF(O30&lt;$Y$17,"R",IF(O30&gt;=$Y$17,"P")))</f>
        <v>P</v>
      </c>
      <c r="Q33" s="52"/>
      <c r="R33" s="52"/>
      <c r="S33" s="52"/>
      <c r="T33" s="486"/>
    </row>
    <row r="34" spans="1:20">
      <c r="A34" s="54" t="s">
        <v>25</v>
      </c>
      <c r="B34" s="54"/>
      <c r="C34" s="54"/>
      <c r="D34" s="54"/>
      <c r="E34" s="2"/>
      <c r="F34" s="60"/>
      <c r="G34" s="60"/>
      <c r="H34" s="2"/>
      <c r="I34" s="2"/>
      <c r="J34" s="60"/>
      <c r="K34" s="2"/>
      <c r="L34" s="60"/>
      <c r="M34" s="2"/>
      <c r="N34" s="2"/>
      <c r="O34" s="2"/>
      <c r="P34" s="410"/>
      <c r="Q34" s="60"/>
      <c r="R34" s="2"/>
      <c r="S34" s="2"/>
      <c r="T34" s="2"/>
    </row>
    <row r="35" spans="1:20">
      <c r="A35" s="2"/>
      <c r="B35" s="2"/>
      <c r="C35" s="2"/>
      <c r="D35" s="2"/>
      <c r="E35" s="410"/>
      <c r="F35" s="2"/>
      <c r="G35" s="2"/>
      <c r="H35" s="2"/>
      <c r="I35" s="2"/>
      <c r="J35" s="2"/>
      <c r="K35" s="2"/>
      <c r="L35" s="2"/>
      <c r="M35" s="2"/>
      <c r="N35" s="2"/>
      <c r="O35" s="2"/>
      <c r="P35" s="2"/>
      <c r="Q35" s="2"/>
      <c r="R35" s="2"/>
      <c r="S35" s="2"/>
      <c r="T35" s="2"/>
    </row>
    <row r="36" spans="1:20">
      <c r="A36" s="324"/>
      <c r="B36" s="325"/>
      <c r="C36" s="325"/>
      <c r="D36" s="325"/>
      <c r="E36" s="410"/>
      <c r="F36" s="325"/>
      <c r="G36" s="325"/>
      <c r="H36" s="325"/>
      <c r="I36" s="325"/>
      <c r="J36" s="325"/>
      <c r="K36" s="325"/>
      <c r="L36" s="325"/>
      <c r="M36" s="325"/>
      <c r="N36" s="325"/>
      <c r="O36" s="325"/>
      <c r="P36" s="325"/>
      <c r="Q36" s="325"/>
      <c r="R36" s="325"/>
      <c r="S36" s="325"/>
      <c r="T36" s="326"/>
    </row>
    <row r="37" spans="1:20">
      <c r="A37" s="324"/>
      <c r="B37" s="325"/>
      <c r="C37" s="325"/>
      <c r="D37" s="325"/>
      <c r="E37" s="325"/>
      <c r="F37" s="325"/>
      <c r="G37" s="325"/>
      <c r="H37" s="325"/>
      <c r="I37" s="325"/>
      <c r="J37" s="325"/>
      <c r="K37" s="325"/>
      <c r="L37" s="325"/>
      <c r="M37" s="325"/>
      <c r="N37" s="325"/>
      <c r="O37" s="325"/>
      <c r="P37" s="325"/>
      <c r="Q37" s="325"/>
      <c r="R37" s="325"/>
      <c r="S37" s="325"/>
      <c r="T37" s="326"/>
    </row>
    <row r="38" spans="1:20">
      <c r="A38" s="324"/>
      <c r="B38" s="325"/>
      <c r="C38" s="325"/>
      <c r="D38" s="325"/>
      <c r="E38" s="325"/>
      <c r="F38" s="325"/>
      <c r="G38" s="325"/>
      <c r="H38" s="325"/>
      <c r="I38" s="325"/>
      <c r="J38" s="325"/>
      <c r="K38" s="325"/>
      <c r="L38" s="325"/>
      <c r="M38" s="325"/>
      <c r="N38" s="325"/>
      <c r="O38" s="325"/>
      <c r="P38" s="325"/>
      <c r="Q38" s="325"/>
      <c r="R38" s="325"/>
      <c r="S38" s="325"/>
      <c r="T38" s="326"/>
    </row>
    <row r="39" spans="1:20">
      <c r="A39" s="324"/>
      <c r="B39" s="325"/>
      <c r="C39" s="325"/>
      <c r="D39" s="325"/>
      <c r="E39" s="325"/>
      <c r="F39" s="325"/>
      <c r="G39" s="325"/>
      <c r="H39" s="325"/>
      <c r="I39" s="325"/>
      <c r="J39" s="325"/>
      <c r="K39" s="325"/>
      <c r="L39" s="325"/>
      <c r="M39" s="325"/>
      <c r="N39" s="325"/>
      <c r="O39" s="325"/>
      <c r="P39" s="325"/>
      <c r="Q39" s="325"/>
      <c r="R39" s="325"/>
      <c r="S39" s="325"/>
      <c r="T39" s="326"/>
    </row>
    <row r="40" spans="1:20">
      <c r="A40" s="324"/>
      <c r="B40" s="325"/>
      <c r="C40" s="325"/>
      <c r="D40" s="325"/>
      <c r="E40" s="325"/>
      <c r="F40" s="325"/>
      <c r="G40" s="325"/>
      <c r="H40" s="325"/>
      <c r="I40" s="325"/>
      <c r="J40" s="325"/>
      <c r="K40" s="325"/>
      <c r="L40" s="325"/>
      <c r="M40" s="325"/>
      <c r="N40" s="325"/>
      <c r="O40" s="325"/>
      <c r="P40" s="325"/>
      <c r="Q40" s="325"/>
      <c r="R40" s="325"/>
      <c r="S40" s="325"/>
      <c r="T40" s="326"/>
    </row>
    <row r="41" spans="1:20">
      <c r="A41" s="324"/>
      <c r="B41" s="325"/>
      <c r="C41" s="325"/>
      <c r="D41" s="325"/>
      <c r="E41" s="325"/>
      <c r="F41" s="325"/>
      <c r="G41" s="325"/>
      <c r="H41" s="325"/>
      <c r="I41" s="325"/>
      <c r="J41" s="325"/>
      <c r="K41" s="325"/>
      <c r="L41" s="325"/>
      <c r="M41" s="325"/>
      <c r="N41" s="325"/>
      <c r="O41" s="325"/>
      <c r="P41" s="325"/>
      <c r="Q41" s="325"/>
      <c r="R41" s="325"/>
      <c r="S41" s="325"/>
      <c r="T41" s="326"/>
    </row>
    <row r="42" spans="1:20">
      <c r="A42" s="324"/>
      <c r="B42" s="325"/>
      <c r="C42" s="325"/>
      <c r="D42" s="325"/>
      <c r="E42" s="325"/>
      <c r="F42" s="325"/>
      <c r="G42" s="325"/>
      <c r="H42" s="325"/>
      <c r="I42" s="325"/>
      <c r="J42" s="325"/>
      <c r="K42" s="325"/>
      <c r="L42" s="325"/>
      <c r="M42" s="325"/>
      <c r="N42" s="325"/>
      <c r="O42" s="325"/>
      <c r="P42" s="325"/>
      <c r="Q42" s="325"/>
      <c r="R42" s="325"/>
      <c r="S42" s="325"/>
      <c r="T42" s="326"/>
    </row>
    <row r="43" spans="1:20">
      <c r="A43" s="324"/>
      <c r="B43" s="325"/>
      <c r="C43" s="325"/>
      <c r="D43" s="325"/>
      <c r="E43" s="325"/>
      <c r="F43" s="325"/>
      <c r="G43" s="325"/>
      <c r="H43" s="325"/>
      <c r="I43" s="325"/>
      <c r="J43" s="325"/>
      <c r="K43" s="325"/>
      <c r="L43" s="325"/>
      <c r="M43" s="325"/>
      <c r="N43" s="325"/>
      <c r="O43" s="325"/>
      <c r="P43" s="325"/>
      <c r="Q43" s="325"/>
      <c r="R43" s="325"/>
      <c r="S43" s="325"/>
      <c r="T43" s="326"/>
    </row>
    <row r="44" spans="1:20">
      <c r="A44" s="324"/>
      <c r="B44" s="325"/>
      <c r="C44" s="325"/>
      <c r="D44" s="325"/>
      <c r="E44" s="325"/>
      <c r="F44" s="325"/>
      <c r="G44" s="325"/>
      <c r="H44" s="325"/>
      <c r="I44" s="325"/>
      <c r="J44" s="325"/>
      <c r="K44" s="325"/>
      <c r="L44" s="325"/>
      <c r="M44" s="325"/>
      <c r="N44" s="325"/>
      <c r="O44" s="325"/>
      <c r="P44" s="325"/>
      <c r="Q44" s="325"/>
      <c r="R44" s="325"/>
      <c r="S44" s="325"/>
      <c r="T44" s="326"/>
    </row>
    <row r="45" spans="1:20">
      <c r="A45" s="324"/>
      <c r="B45" s="325"/>
      <c r="C45" s="325"/>
      <c r="D45" s="325"/>
      <c r="E45" s="325"/>
      <c r="F45" s="325"/>
      <c r="G45" s="325"/>
      <c r="H45" s="325"/>
      <c r="I45" s="325"/>
      <c r="J45" s="325"/>
      <c r="K45" s="325"/>
      <c r="L45" s="325"/>
      <c r="M45" s="325"/>
      <c r="N45" s="325"/>
      <c r="O45" s="325"/>
      <c r="P45" s="325"/>
      <c r="Q45" s="325"/>
      <c r="R45" s="325"/>
      <c r="S45" s="325"/>
      <c r="T45" s="326"/>
    </row>
    <row r="46" spans="1:20">
      <c r="A46" s="324"/>
      <c r="B46" s="325"/>
      <c r="C46" s="325"/>
      <c r="D46" s="325"/>
      <c r="E46" s="325"/>
      <c r="F46" s="325"/>
      <c r="G46" s="325"/>
      <c r="H46" s="325"/>
      <c r="I46" s="325"/>
      <c r="J46" s="325"/>
      <c r="K46" s="325"/>
      <c r="L46" s="325"/>
      <c r="M46" s="325"/>
      <c r="N46" s="325"/>
      <c r="O46" s="325"/>
      <c r="P46" s="325"/>
      <c r="Q46" s="325"/>
      <c r="R46" s="325"/>
      <c r="S46" s="325"/>
      <c r="T46" s="326"/>
    </row>
    <row r="47" spans="1:20">
      <c r="E47" s="348"/>
    </row>
    <row r="48" spans="1:20">
      <c r="E48" s="334"/>
    </row>
  </sheetData>
  <mergeCells count="51">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 ref="A7:E7"/>
    <mergeCell ref="F7:M7"/>
    <mergeCell ref="A8:E8"/>
    <mergeCell ref="F8:M8"/>
    <mergeCell ref="A17:A19"/>
    <mergeCell ref="D17:D19"/>
    <mergeCell ref="K17:K19"/>
    <mergeCell ref="B14:B15"/>
    <mergeCell ref="C14:C15"/>
    <mergeCell ref="L17:L19"/>
    <mergeCell ref="A20:A23"/>
    <mergeCell ref="D20:D23"/>
    <mergeCell ref="K20:K23"/>
    <mergeCell ref="M14:M15"/>
    <mergeCell ref="N14:P14"/>
    <mergeCell ref="C17:C23"/>
    <mergeCell ref="B17:B23"/>
    <mergeCell ref="L20:L23"/>
    <mergeCell ref="Q14:Q15"/>
    <mergeCell ref="R14:R15"/>
    <mergeCell ref="A14:A15"/>
    <mergeCell ref="D14:D15"/>
    <mergeCell ref="E14:E15"/>
    <mergeCell ref="F14:I14"/>
    <mergeCell ref="J14:J15"/>
    <mergeCell ref="L24:L28"/>
    <mergeCell ref="L29:L30"/>
    <mergeCell ref="Q24:Q28"/>
    <mergeCell ref="A24:A28"/>
    <mergeCell ref="D24:D28"/>
    <mergeCell ref="K24:K28"/>
    <mergeCell ref="A29:A33"/>
    <mergeCell ref="B24:B33"/>
    <mergeCell ref="C24:C33"/>
    <mergeCell ref="D29:D33"/>
  </mergeCells>
  <conditionalFormatting sqref="P17:P33">
    <cfRule type="containsText" dxfId="32" priority="2" stopIfTrue="1" operator="containsText" text="P">
      <formula>NOT(ISERROR(SEARCH("P",P17)))</formula>
    </cfRule>
    <cfRule type="containsText" dxfId="31" priority="3" stopIfTrue="1" operator="containsText" text="R">
      <formula>NOT(ISERROR(SEARCH("R",P17)))</formula>
    </cfRule>
    <cfRule type="containsText" dxfId="30" priority="4" operator="containsText" text="T">
      <formula>NOT(ISERROR(SEARCH("T",P17)))</formula>
    </cfRule>
  </conditionalFormatting>
  <conditionalFormatting sqref="P17:P33">
    <cfRule type="iconSet" priority="15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3"/>
  <sheetViews>
    <sheetView topLeftCell="B7" zoomScale="80" zoomScaleNormal="80" workbookViewId="0">
      <selection activeCell="F17" sqref="F17:I27"/>
    </sheetView>
  </sheetViews>
  <sheetFormatPr baseColWidth="10" defaultColWidth="11.42578125" defaultRowHeight="13.5"/>
  <cols>
    <col min="1" max="1" width="11.42578125" style="1"/>
    <col min="2" max="2" width="24.42578125" style="1" customWidth="1"/>
    <col min="3" max="3" width="28.5703125" style="1" customWidth="1"/>
    <col min="4" max="4" width="33.140625" style="1" customWidth="1"/>
    <col min="5" max="5" width="43.28515625" style="1" customWidth="1"/>
    <col min="6" max="6" width="7" style="1" customWidth="1"/>
    <col min="7" max="7" width="6" style="1" customWidth="1"/>
    <col min="8" max="8" width="7" style="1" customWidth="1"/>
    <col min="9" max="9" width="3.5703125" style="1" bestFit="1" customWidth="1"/>
    <col min="10" max="10" width="40.28515625" style="1" customWidth="1"/>
    <col min="11" max="11" width="17.85546875" style="1" customWidth="1"/>
    <col min="12" max="12" width="21.140625" style="1" customWidth="1"/>
    <col min="13" max="13" width="9.28515625" style="1" customWidth="1"/>
    <col min="14" max="14" width="13.85546875" style="1" customWidth="1"/>
    <col min="15" max="15" width="9.5703125" style="1" customWidth="1"/>
    <col min="16" max="16" width="10" style="1" customWidth="1"/>
    <col min="17" max="17" width="28.5703125" style="1" customWidth="1"/>
    <col min="18" max="18" width="29.28515625" style="1" customWidth="1"/>
    <col min="19" max="19" width="58.85546875" style="1" customWidth="1"/>
    <col min="20" max="20" width="36" style="1" customWidth="1"/>
    <col min="21" max="16384" width="11.42578125" style="1"/>
  </cols>
  <sheetData>
    <row r="1" spans="1:20" ht="14.25" thickBot="1"/>
    <row r="2" spans="1:20" ht="14.25" thickBot="1">
      <c r="A2" s="859"/>
      <c r="B2" s="860"/>
      <c r="C2" s="860"/>
      <c r="D2" s="860"/>
      <c r="E2" s="861"/>
      <c r="F2" s="868" t="s">
        <v>18</v>
      </c>
      <c r="G2" s="869"/>
      <c r="H2" s="869"/>
      <c r="I2" s="869"/>
      <c r="J2" s="869"/>
      <c r="K2" s="869"/>
      <c r="L2" s="869"/>
      <c r="M2" s="870"/>
      <c r="N2" s="843" t="s">
        <v>19</v>
      </c>
      <c r="O2" s="844"/>
      <c r="P2" s="844"/>
      <c r="Q2" s="844"/>
      <c r="R2" s="844"/>
      <c r="S2" s="844"/>
      <c r="T2" s="845"/>
    </row>
    <row r="3" spans="1:20" ht="14.25" thickBot="1">
      <c r="A3" s="862"/>
      <c r="B3" s="863"/>
      <c r="C3" s="863"/>
      <c r="D3" s="863"/>
      <c r="E3" s="864"/>
      <c r="F3" s="846" t="s">
        <v>17</v>
      </c>
      <c r="G3" s="847"/>
      <c r="H3" s="847"/>
      <c r="I3" s="847"/>
      <c r="J3" s="847"/>
      <c r="K3" s="847"/>
      <c r="L3" s="847"/>
      <c r="M3" s="848"/>
      <c r="N3" s="852" t="s">
        <v>24</v>
      </c>
      <c r="O3" s="853"/>
      <c r="P3" s="853"/>
      <c r="Q3" s="853"/>
      <c r="R3" s="853"/>
      <c r="S3" s="853"/>
      <c r="T3" s="854"/>
    </row>
    <row r="4" spans="1:20" ht="14.25" thickBot="1">
      <c r="A4" s="865"/>
      <c r="B4" s="866"/>
      <c r="C4" s="866"/>
      <c r="D4" s="866"/>
      <c r="E4" s="867"/>
      <c r="F4" s="849"/>
      <c r="G4" s="850"/>
      <c r="H4" s="850"/>
      <c r="I4" s="850"/>
      <c r="J4" s="850"/>
      <c r="K4" s="850"/>
      <c r="L4" s="850"/>
      <c r="M4" s="851"/>
      <c r="N4" s="855" t="s">
        <v>8</v>
      </c>
      <c r="O4" s="856"/>
      <c r="P4" s="856"/>
      <c r="Q4" s="856"/>
      <c r="R4" s="856"/>
      <c r="S4" s="856"/>
      <c r="T4" s="857"/>
    </row>
    <row r="5" spans="1:20">
      <c r="A5" s="2"/>
      <c r="B5" s="2"/>
      <c r="C5" s="2"/>
      <c r="D5" s="2"/>
      <c r="E5" s="2"/>
      <c r="F5" s="2"/>
      <c r="G5" s="2"/>
      <c r="H5" s="2"/>
      <c r="I5" s="2"/>
      <c r="J5" s="159"/>
      <c r="K5" s="159"/>
      <c r="L5" s="4"/>
      <c r="M5" s="4"/>
      <c r="N5" s="4"/>
      <c r="O5" s="4"/>
      <c r="P5" s="4"/>
      <c r="Q5" s="4"/>
      <c r="R5" s="4"/>
      <c r="S5" s="4"/>
      <c r="T5" s="4"/>
    </row>
    <row r="6" spans="1:20">
      <c r="A6" s="809" t="s">
        <v>10</v>
      </c>
      <c r="B6" s="809"/>
      <c r="C6" s="809"/>
      <c r="D6" s="809"/>
      <c r="E6" s="809"/>
      <c r="F6" s="858" t="s">
        <v>172</v>
      </c>
      <c r="G6" s="811"/>
      <c r="H6" s="811"/>
      <c r="I6" s="811"/>
      <c r="J6" s="811"/>
      <c r="K6" s="811"/>
      <c r="L6" s="811"/>
      <c r="M6" s="812"/>
      <c r="N6" s="4"/>
      <c r="O6" s="4"/>
      <c r="P6" s="4"/>
      <c r="Q6" s="4"/>
      <c r="R6" s="4"/>
      <c r="S6" s="4"/>
      <c r="T6" s="4"/>
    </row>
    <row r="7" spans="1:20">
      <c r="A7" s="809" t="s">
        <v>26</v>
      </c>
      <c r="B7" s="809"/>
      <c r="C7" s="809"/>
      <c r="D7" s="809"/>
      <c r="E7" s="809"/>
      <c r="F7" s="858">
        <v>2021</v>
      </c>
      <c r="G7" s="811"/>
      <c r="H7" s="811"/>
      <c r="I7" s="811"/>
      <c r="J7" s="811"/>
      <c r="K7" s="811"/>
      <c r="L7" s="811"/>
      <c r="M7" s="812"/>
      <c r="N7" s="4"/>
      <c r="O7" s="4"/>
      <c r="P7" s="4"/>
      <c r="Q7" s="4"/>
      <c r="R7" s="4"/>
      <c r="S7" s="4"/>
      <c r="T7" s="4"/>
    </row>
    <row r="8" spans="1:20">
      <c r="A8" s="809" t="s">
        <v>6</v>
      </c>
      <c r="B8" s="809"/>
      <c r="C8" s="809"/>
      <c r="D8" s="809"/>
      <c r="E8" s="809"/>
      <c r="F8" s="810">
        <v>44197</v>
      </c>
      <c r="G8" s="811"/>
      <c r="H8" s="811"/>
      <c r="I8" s="811"/>
      <c r="J8" s="811"/>
      <c r="K8" s="811"/>
      <c r="L8" s="811"/>
      <c r="M8" s="812"/>
      <c r="N8" s="4"/>
      <c r="O8" s="4"/>
      <c r="P8" s="4"/>
      <c r="Q8" s="4"/>
      <c r="R8" s="4"/>
      <c r="S8" s="4"/>
      <c r="T8" s="4"/>
    </row>
    <row r="9" spans="1:20">
      <c r="A9" s="809" t="s">
        <v>7</v>
      </c>
      <c r="B9" s="809"/>
      <c r="C9" s="809"/>
      <c r="D9" s="809"/>
      <c r="E9" s="809"/>
      <c r="F9" s="810">
        <v>44206</v>
      </c>
      <c r="G9" s="811"/>
      <c r="H9" s="811"/>
      <c r="I9" s="811"/>
      <c r="J9" s="811"/>
      <c r="K9" s="811"/>
      <c r="L9" s="811"/>
      <c r="M9" s="812"/>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3" t="s">
        <v>9</v>
      </c>
      <c r="B11" s="814"/>
      <c r="C11" s="814"/>
      <c r="D11" s="814"/>
      <c r="E11" s="814"/>
      <c r="F11" s="814"/>
      <c r="G11" s="814"/>
      <c r="H11" s="814"/>
      <c r="I11" s="814"/>
      <c r="J11" s="814"/>
      <c r="K11" s="814"/>
      <c r="L11" s="814"/>
      <c r="M11" s="814"/>
      <c r="N11" s="814"/>
      <c r="O11" s="814"/>
      <c r="P11" s="814"/>
      <c r="Q11" s="814"/>
      <c r="R11" s="814"/>
      <c r="S11" s="814"/>
      <c r="T11" s="815"/>
    </row>
    <row r="12" spans="1:20" ht="14.25" thickBot="1">
      <c r="A12" s="162"/>
      <c r="B12" s="163"/>
      <c r="C12" s="163"/>
      <c r="D12" s="163"/>
      <c r="E12" s="163"/>
      <c r="F12" s="163"/>
      <c r="G12" s="163"/>
      <c r="H12" s="163"/>
      <c r="I12" s="163"/>
      <c r="J12" s="163"/>
      <c r="K12" s="163"/>
      <c r="L12" s="163"/>
      <c r="M12" s="163"/>
      <c r="N12" s="163"/>
      <c r="O12" s="163"/>
      <c r="P12" s="163"/>
      <c r="Q12" s="163"/>
      <c r="R12" s="163"/>
      <c r="S12" s="163"/>
      <c r="T12" s="164"/>
    </row>
    <row r="13" spans="1:20" ht="14.25" thickBot="1">
      <c r="A13" s="816" t="s">
        <v>16</v>
      </c>
      <c r="B13" s="817"/>
      <c r="C13" s="817"/>
      <c r="D13" s="817"/>
      <c r="E13" s="817"/>
      <c r="F13" s="817"/>
      <c r="G13" s="817"/>
      <c r="H13" s="817"/>
      <c r="I13" s="817"/>
      <c r="J13" s="817"/>
      <c r="K13" s="817"/>
      <c r="L13" s="818"/>
      <c r="M13" s="819" t="s">
        <v>1</v>
      </c>
      <c r="N13" s="819"/>
      <c r="O13" s="819"/>
      <c r="P13" s="819"/>
      <c r="Q13" s="819"/>
      <c r="R13" s="819"/>
      <c r="S13" s="819"/>
      <c r="T13" s="820"/>
    </row>
    <row r="14" spans="1:20" ht="14.25" thickBot="1">
      <c r="A14" s="836" t="s">
        <v>28</v>
      </c>
      <c r="B14" s="165" t="s">
        <v>555</v>
      </c>
      <c r="C14" s="165" t="s">
        <v>556</v>
      </c>
      <c r="D14" s="836" t="s">
        <v>27</v>
      </c>
      <c r="E14" s="838" t="s">
        <v>20</v>
      </c>
      <c r="F14" s="840" t="s">
        <v>11</v>
      </c>
      <c r="G14" s="841"/>
      <c r="H14" s="841"/>
      <c r="I14" s="842"/>
      <c r="J14" s="832" t="s">
        <v>21</v>
      </c>
      <c r="K14" s="832" t="s">
        <v>22</v>
      </c>
      <c r="L14" s="832" t="s">
        <v>2</v>
      </c>
      <c r="M14" s="834" t="s">
        <v>23</v>
      </c>
      <c r="N14" s="823" t="s">
        <v>3</v>
      </c>
      <c r="O14" s="824"/>
      <c r="P14" s="825"/>
      <c r="Q14" s="826" t="s">
        <v>390</v>
      </c>
      <c r="R14" s="828" t="s">
        <v>5</v>
      </c>
      <c r="S14" s="11" t="s">
        <v>30</v>
      </c>
      <c r="T14" s="830" t="s">
        <v>0</v>
      </c>
    </row>
    <row r="15" spans="1:20" ht="40.5" customHeight="1" thickBot="1">
      <c r="A15" s="837"/>
      <c r="B15" s="166"/>
      <c r="C15" s="166"/>
      <c r="D15" s="837"/>
      <c r="E15" s="839"/>
      <c r="F15" s="167" t="s">
        <v>12</v>
      </c>
      <c r="G15" s="167" t="s">
        <v>13</v>
      </c>
      <c r="H15" s="167" t="s">
        <v>14</v>
      </c>
      <c r="I15" s="167" t="s">
        <v>15</v>
      </c>
      <c r="J15" s="833"/>
      <c r="K15" s="833"/>
      <c r="L15" s="833"/>
      <c r="M15" s="835"/>
      <c r="N15" s="67" t="s">
        <v>31</v>
      </c>
      <c r="O15" s="14" t="s">
        <v>29</v>
      </c>
      <c r="P15" s="15" t="s">
        <v>32</v>
      </c>
      <c r="Q15" s="827"/>
      <c r="R15" s="829"/>
      <c r="S15" s="16"/>
      <c r="T15" s="831"/>
    </row>
    <row r="16" spans="1:20" ht="14.25" thickBot="1">
      <c r="A16" s="2"/>
      <c r="B16" s="2"/>
      <c r="C16" s="2"/>
      <c r="D16" s="191"/>
      <c r="E16" s="191"/>
      <c r="F16" s="2"/>
      <c r="G16" s="2"/>
      <c r="H16" s="2"/>
      <c r="I16" s="2"/>
      <c r="J16" s="2"/>
      <c r="K16" s="2"/>
      <c r="L16" s="17"/>
      <c r="M16" s="2"/>
      <c r="N16" s="18"/>
      <c r="O16" s="18"/>
      <c r="P16" s="18"/>
      <c r="Q16" s="2"/>
      <c r="R16" s="2"/>
      <c r="S16" s="2"/>
      <c r="T16" s="2"/>
    </row>
    <row r="17" spans="1:20" ht="25.5" customHeight="1">
      <c r="A17" s="822">
        <v>1</v>
      </c>
      <c r="B17" s="896" t="s">
        <v>567</v>
      </c>
      <c r="C17" s="896" t="s">
        <v>686</v>
      </c>
      <c r="D17" s="884" t="s">
        <v>187</v>
      </c>
      <c r="E17" s="24" t="s">
        <v>188</v>
      </c>
      <c r="F17" s="1162">
        <v>1</v>
      </c>
      <c r="G17" s="1163">
        <v>1</v>
      </c>
      <c r="H17" s="1163">
        <v>1</v>
      </c>
      <c r="I17" s="1163"/>
      <c r="J17" s="808" t="s">
        <v>589</v>
      </c>
      <c r="K17" s="1160">
        <v>0</v>
      </c>
      <c r="L17" s="1160">
        <v>0</v>
      </c>
      <c r="M17" s="1162">
        <v>3</v>
      </c>
      <c r="N17" s="1166">
        <f>F17+G17-2</f>
        <v>0</v>
      </c>
      <c r="O17" s="1167">
        <f>IF(M17&lt;1,(AVERAGE(F17:I17)/M17),SUM(F17:I17)/M17)</f>
        <v>1</v>
      </c>
      <c r="P17" s="1164" t="str">
        <f>IF(O17&lt;=V$22,"T",IF(O17&lt;$Y$22,"R",IF(O17&gt;=$Y$22,"P")))</f>
        <v>P</v>
      </c>
      <c r="Q17" s="23"/>
      <c r="R17" s="1165" t="s">
        <v>189</v>
      </c>
      <c r="S17" s="1165" t="s">
        <v>190</v>
      </c>
      <c r="T17" s="750"/>
    </row>
    <row r="18" spans="1:20" ht="27">
      <c r="A18" s="806"/>
      <c r="B18" s="897"/>
      <c r="C18" s="897"/>
      <c r="D18" s="871"/>
      <c r="E18" s="36" t="s">
        <v>191</v>
      </c>
      <c r="F18" s="965"/>
      <c r="G18" s="996"/>
      <c r="H18" s="996"/>
      <c r="I18" s="996"/>
      <c r="J18" s="805"/>
      <c r="K18" s="1043"/>
      <c r="L18" s="1043"/>
      <c r="M18" s="965"/>
      <c r="N18" s="1000"/>
      <c r="O18" s="1002"/>
      <c r="P18" s="959"/>
      <c r="Q18" s="35"/>
      <c r="R18" s="1157"/>
      <c r="S18" s="1157"/>
      <c r="T18" s="751"/>
    </row>
    <row r="19" spans="1:20" ht="36" customHeight="1">
      <c r="A19" s="160">
        <v>2</v>
      </c>
      <c r="B19" s="898"/>
      <c r="C19" s="898"/>
      <c r="D19" s="173" t="s">
        <v>590</v>
      </c>
      <c r="E19" s="36" t="s">
        <v>192</v>
      </c>
      <c r="F19" s="738">
        <v>0</v>
      </c>
      <c r="G19" s="739">
        <v>1</v>
      </c>
      <c r="H19" s="739">
        <v>0</v>
      </c>
      <c r="I19" s="732"/>
      <c r="J19" s="187" t="s">
        <v>831</v>
      </c>
      <c r="K19" s="183"/>
      <c r="L19" s="183">
        <v>0</v>
      </c>
      <c r="M19" s="178">
        <v>1</v>
      </c>
      <c r="N19" s="175">
        <f t="shared" ref="N19:N20" si="0">IF(M19&lt;1,M19-AVERAGE(F19:I19),M19-(SUM(F19:I19)))</f>
        <v>0</v>
      </c>
      <c r="O19" s="176">
        <f t="shared" ref="O19:O20" si="1">IF(M19&lt;1,(AVERAGE(F19:I19)/M19),SUM(F19:I19)/M19)</f>
        <v>1</v>
      </c>
      <c r="P19" s="177" t="str">
        <f>IF(O19&lt;=V$22,"T",IF(O19&lt;$Y$22,"R",IF(O19&gt;=$Y$22,"P")))</f>
        <v>P</v>
      </c>
      <c r="Q19" s="174"/>
      <c r="R19" s="752" t="s">
        <v>193</v>
      </c>
      <c r="S19" s="753" t="s">
        <v>194</v>
      </c>
      <c r="T19" s="754" t="s">
        <v>195</v>
      </c>
    </row>
    <row r="20" spans="1:20" ht="27">
      <c r="A20" s="806">
        <v>3</v>
      </c>
      <c r="B20" s="805" t="s">
        <v>566</v>
      </c>
      <c r="C20" s="805" t="s">
        <v>689</v>
      </c>
      <c r="D20" s="805" t="s">
        <v>196</v>
      </c>
      <c r="E20" s="36" t="s">
        <v>197</v>
      </c>
      <c r="F20" s="965">
        <v>1</v>
      </c>
      <c r="G20" s="965"/>
      <c r="H20" s="965">
        <v>1</v>
      </c>
      <c r="I20" s="965"/>
      <c r="J20" s="807" t="s">
        <v>198</v>
      </c>
      <c r="K20" s="1043">
        <v>0</v>
      </c>
      <c r="L20" s="1043">
        <v>0</v>
      </c>
      <c r="M20" s="965">
        <v>2</v>
      </c>
      <c r="N20" s="1000">
        <f t="shared" si="0"/>
        <v>0</v>
      </c>
      <c r="O20" s="1002">
        <f t="shared" si="1"/>
        <v>1</v>
      </c>
      <c r="P20" s="959" t="str">
        <f>IF(O20&lt;=V$22,"T",IF(O20&lt;$Y$22,"R",IF(O20&gt;=$Y$22,"P")))</f>
        <v>P</v>
      </c>
      <c r="Q20" s="986"/>
      <c r="R20" s="1157" t="s">
        <v>199</v>
      </c>
      <c r="S20" s="1157" t="s">
        <v>200</v>
      </c>
      <c r="T20" s="1159" t="s">
        <v>201</v>
      </c>
    </row>
    <row r="21" spans="1:20" ht="40.5">
      <c r="A21" s="806"/>
      <c r="B21" s="805"/>
      <c r="C21" s="805"/>
      <c r="D21" s="805"/>
      <c r="E21" s="179" t="s">
        <v>202</v>
      </c>
      <c r="F21" s="965"/>
      <c r="G21" s="965"/>
      <c r="H21" s="965"/>
      <c r="I21" s="965"/>
      <c r="J21" s="807"/>
      <c r="K21" s="1043"/>
      <c r="L21" s="1043"/>
      <c r="M21" s="965"/>
      <c r="N21" s="1000"/>
      <c r="O21" s="1002"/>
      <c r="P21" s="959"/>
      <c r="Q21" s="986"/>
      <c r="R21" s="1157"/>
      <c r="S21" s="1158"/>
      <c r="T21" s="1159"/>
    </row>
    <row r="22" spans="1:20" ht="162">
      <c r="A22" s="806">
        <v>4</v>
      </c>
      <c r="B22" s="805" t="s">
        <v>588</v>
      </c>
      <c r="C22" s="805" t="s">
        <v>708</v>
      </c>
      <c r="D22" s="805" t="s">
        <v>173</v>
      </c>
      <c r="E22" s="36" t="s">
        <v>174</v>
      </c>
      <c r="F22" s="1168">
        <v>6481</v>
      </c>
      <c r="G22" s="996">
        <v>6855</v>
      </c>
      <c r="H22" s="1010">
        <v>65.38</v>
      </c>
      <c r="I22" s="1010"/>
      <c r="J22" s="161" t="s">
        <v>840</v>
      </c>
      <c r="K22" s="1043">
        <v>0</v>
      </c>
      <c r="L22" s="1043">
        <v>0</v>
      </c>
      <c r="M22" s="1168">
        <v>19874</v>
      </c>
      <c r="N22" s="1000">
        <f>IF(M22&lt;1,M22-AVERAGE(F22:I22),M22-(SUM(F22:I22)))</f>
        <v>6472.6200000000008</v>
      </c>
      <c r="O22" s="1002">
        <f>IF(M22&lt;1,(AVERAGE(F22:I22)/M22),SUM(F22:I22)/M22)</f>
        <v>0.67431719834960246</v>
      </c>
      <c r="P22" s="918" t="str">
        <f>IF(O22&lt;=V$22,"T",IF(O22&lt;$Y$22,"R",IF(O22&gt;=$Y$22,"P")))</f>
        <v>P</v>
      </c>
      <c r="Q22" s="110"/>
      <c r="R22" s="753" t="s">
        <v>175</v>
      </c>
      <c r="S22" s="753" t="s">
        <v>176</v>
      </c>
      <c r="T22" s="1159" t="s">
        <v>177</v>
      </c>
    </row>
    <row r="23" spans="1:20" ht="108">
      <c r="A23" s="806"/>
      <c r="B23" s="805"/>
      <c r="C23" s="805"/>
      <c r="D23" s="805"/>
      <c r="E23" s="36" t="s">
        <v>178</v>
      </c>
      <c r="F23" s="1168"/>
      <c r="G23" s="996"/>
      <c r="H23" s="1010"/>
      <c r="I23" s="1010"/>
      <c r="J23" s="161" t="s">
        <v>839</v>
      </c>
      <c r="K23" s="1043"/>
      <c r="L23" s="1043"/>
      <c r="M23" s="1168"/>
      <c r="N23" s="1000"/>
      <c r="O23" s="1002"/>
      <c r="P23" s="919"/>
      <c r="Q23" s="110"/>
      <c r="R23" s="753" t="s">
        <v>179</v>
      </c>
      <c r="S23" s="753" t="s">
        <v>180</v>
      </c>
      <c r="T23" s="1161"/>
    </row>
    <row r="24" spans="1:20" ht="95.25" thickBot="1">
      <c r="A24" s="172">
        <v>5</v>
      </c>
      <c r="B24" s="877"/>
      <c r="C24" s="877"/>
      <c r="D24" s="158" t="s">
        <v>181</v>
      </c>
      <c r="E24" s="158" t="s">
        <v>182</v>
      </c>
      <c r="F24" s="737">
        <v>111</v>
      </c>
      <c r="G24" s="737"/>
      <c r="H24" s="737">
        <v>130</v>
      </c>
      <c r="I24" s="737"/>
      <c r="J24" s="171" t="s">
        <v>183</v>
      </c>
      <c r="K24" s="192">
        <v>0</v>
      </c>
      <c r="L24" s="192">
        <v>0</v>
      </c>
      <c r="M24" s="645">
        <v>366</v>
      </c>
      <c r="N24" s="181">
        <f>IF(M24&lt;1,M24-AVERAGE(F24:I24),M24-(SUM(F24:I24)))</f>
        <v>125</v>
      </c>
      <c r="O24" s="182">
        <f>IF(M24&lt;1,(AVERAGE(F24:I24)/M24),SUM(F24:I24)/M24)</f>
        <v>0.65846994535519121</v>
      </c>
      <c r="P24" s="180" t="str">
        <f t="shared" ref="P24" si="2">IF(O24&lt;=V$22,"T",IF(O24&lt;$Y$22,"R",IF(O24&gt;=$Y$22,"P")))</f>
        <v>P</v>
      </c>
      <c r="Q24" s="74"/>
      <c r="R24" s="755" t="s">
        <v>184</v>
      </c>
      <c r="S24" s="755" t="s">
        <v>185</v>
      </c>
      <c r="T24" s="756" t="s">
        <v>186</v>
      </c>
    </row>
    <row r="25" spans="1:20" ht="27.75" thickBot="1">
      <c r="A25" s="875">
        <v>6</v>
      </c>
      <c r="B25" s="805" t="s">
        <v>570</v>
      </c>
      <c r="C25" s="805" t="s">
        <v>648</v>
      </c>
      <c r="D25" s="878" t="s">
        <v>794</v>
      </c>
      <c r="E25" s="42" t="s">
        <v>795</v>
      </c>
      <c r="F25" s="462">
        <v>4</v>
      </c>
      <c r="G25" s="467">
        <v>4</v>
      </c>
      <c r="H25" s="469">
        <v>8</v>
      </c>
      <c r="I25" s="469"/>
      <c r="J25" s="1140" t="s">
        <v>798</v>
      </c>
      <c r="K25" s="90">
        <v>0</v>
      </c>
      <c r="L25" s="90">
        <v>0</v>
      </c>
      <c r="M25" s="90">
        <v>8</v>
      </c>
      <c r="N25" s="408">
        <f>IF(M25&lt;1,M25-AVERAGE(F25:I25),M25-(SUM(F25:I25)))</f>
        <v>-8</v>
      </c>
      <c r="O25" s="408">
        <f t="shared" ref="O25:O27" si="3">IF(M25&lt;1,(AVERAGE(F25:I25)/M25),SUM(F25:I25)/M25)</f>
        <v>2</v>
      </c>
      <c r="P25" s="355" t="str">
        <f>IF(O25&lt;=V$17,"T",IF(O25&lt;$Y$17,"R",IF(O25&gt;=$Y$17,"P")))</f>
        <v>P</v>
      </c>
      <c r="Q25" s="90" t="s">
        <v>799</v>
      </c>
      <c r="R25" s="757" t="s">
        <v>799</v>
      </c>
      <c r="S25" s="1169" t="s">
        <v>800</v>
      </c>
      <c r="T25" s="758" t="s">
        <v>801</v>
      </c>
    </row>
    <row r="26" spans="1:20" ht="14.25" thickBot="1">
      <c r="A26" s="875"/>
      <c r="B26" s="805"/>
      <c r="C26" s="805"/>
      <c r="D26" s="878"/>
      <c r="E26" s="42" t="s">
        <v>796</v>
      </c>
      <c r="F26" s="462">
        <v>4</v>
      </c>
      <c r="G26" s="467">
        <v>4</v>
      </c>
      <c r="H26" s="469">
        <v>8</v>
      </c>
      <c r="I26" s="469"/>
      <c r="J26" s="1141"/>
      <c r="K26" s="90">
        <v>0</v>
      </c>
      <c r="L26" s="90">
        <v>0</v>
      </c>
      <c r="M26" s="90">
        <v>8</v>
      </c>
      <c r="N26" s="408">
        <f t="shared" ref="N26" si="4">IF(M26&lt;1,M26-AVERAGE(F26:I26),M26-(SUM(F26:I26)))</f>
        <v>-8</v>
      </c>
      <c r="O26" s="408">
        <f t="shared" si="3"/>
        <v>2</v>
      </c>
      <c r="P26" s="355" t="str">
        <f>IF(O26&lt;=V$17,"T",IF(O26&lt;$Y$17,"R",IF(O26&gt;=$Y$17,"P")))</f>
        <v>P</v>
      </c>
      <c r="Q26" s="90" t="s">
        <v>799</v>
      </c>
      <c r="R26" s="757" t="s">
        <v>799</v>
      </c>
      <c r="S26" s="1170"/>
      <c r="T26" s="1172" t="s">
        <v>802</v>
      </c>
    </row>
    <row r="27" spans="1:20" ht="27.75" thickBot="1">
      <c r="A27" s="876"/>
      <c r="B27" s="877"/>
      <c r="C27" s="877"/>
      <c r="D27" s="879"/>
      <c r="E27" s="48" t="s">
        <v>797</v>
      </c>
      <c r="F27" s="780">
        <v>1</v>
      </c>
      <c r="G27" s="781">
        <v>1</v>
      </c>
      <c r="H27" s="781">
        <v>1</v>
      </c>
      <c r="I27" s="471"/>
      <c r="J27" s="1142"/>
      <c r="K27" s="403">
        <v>0</v>
      </c>
      <c r="L27" s="403">
        <v>0</v>
      </c>
      <c r="M27" s="92">
        <v>1</v>
      </c>
      <c r="N27" s="409">
        <v>0</v>
      </c>
      <c r="O27" s="409">
        <f t="shared" si="3"/>
        <v>3</v>
      </c>
      <c r="P27" s="407" t="str">
        <f>IF(O27&lt;=V$17,"T",IF(O27&lt;$Y$17,"R",IF(O27&gt;=$Y$17,"P")))</f>
        <v>P</v>
      </c>
      <c r="Q27" s="403" t="s">
        <v>799</v>
      </c>
      <c r="R27" s="759" t="s">
        <v>799</v>
      </c>
      <c r="S27" s="1171"/>
      <c r="T27" s="1173"/>
    </row>
    <row r="29" spans="1:20">
      <c r="A29" s="2"/>
      <c r="B29" s="2"/>
      <c r="C29" s="2"/>
      <c r="D29" s="2"/>
      <c r="E29" s="2"/>
      <c r="F29" s="2"/>
      <c r="G29" s="2"/>
      <c r="H29" s="2"/>
      <c r="I29" s="2"/>
      <c r="J29" s="2"/>
      <c r="K29" s="2"/>
      <c r="L29" s="2"/>
      <c r="M29" s="2"/>
      <c r="N29" s="415"/>
      <c r="O29" s="415"/>
      <c r="P29" s="415"/>
      <c r="Q29" s="60"/>
      <c r="R29" s="2"/>
      <c r="S29" s="2"/>
      <c r="T29" s="2"/>
    </row>
    <row r="30" spans="1:20">
      <c r="A30" s="2"/>
      <c r="B30" s="2"/>
      <c r="C30" s="2"/>
      <c r="D30" s="2"/>
      <c r="E30" s="2"/>
      <c r="F30" s="2"/>
      <c r="G30" s="2"/>
      <c r="H30" s="2"/>
      <c r="I30" s="2"/>
      <c r="J30" s="2"/>
      <c r="K30" s="2"/>
      <c r="L30" s="2"/>
      <c r="M30" s="2"/>
      <c r="N30" s="60"/>
      <c r="O30" s="60"/>
      <c r="P30" s="60"/>
      <c r="Q30" s="2"/>
      <c r="R30" s="2"/>
      <c r="S30" s="2"/>
      <c r="T30" s="2"/>
    </row>
    <row r="31" spans="1:20">
      <c r="A31" s="54" t="s">
        <v>25</v>
      </c>
      <c r="B31" s="54"/>
      <c r="C31" s="54"/>
      <c r="D31" s="54"/>
      <c r="E31" s="2"/>
      <c r="F31" s="2"/>
      <c r="G31" s="2"/>
      <c r="H31" s="2"/>
      <c r="I31" s="2"/>
      <c r="J31" s="2"/>
      <c r="K31" s="2"/>
      <c r="L31" s="2"/>
      <c r="M31" s="2"/>
      <c r="N31" s="60"/>
      <c r="O31" s="60"/>
      <c r="P31" s="60"/>
      <c r="Q31" s="2"/>
      <c r="R31" s="2"/>
      <c r="S31" s="2"/>
      <c r="T31" s="2"/>
    </row>
    <row r="32" spans="1:20">
      <c r="A32" s="2"/>
      <c r="B32" s="2"/>
      <c r="C32" s="2"/>
      <c r="D32" s="2"/>
      <c r="E32" s="2"/>
      <c r="F32" s="2"/>
      <c r="G32" s="2"/>
      <c r="H32" s="2"/>
      <c r="I32" s="2"/>
      <c r="J32" s="2"/>
      <c r="K32" s="2"/>
      <c r="L32" s="2"/>
      <c r="M32" s="2"/>
      <c r="N32" s="2"/>
      <c r="O32" s="2"/>
      <c r="P32" s="2"/>
      <c r="Q32" s="2"/>
      <c r="R32" s="2"/>
      <c r="S32" s="2"/>
      <c r="T32" s="2"/>
    </row>
    <row r="33" spans="1:20">
      <c r="A33" s="168"/>
      <c r="B33" s="169"/>
      <c r="C33" s="169"/>
      <c r="D33" s="169"/>
      <c r="E33" s="169"/>
      <c r="F33" s="169"/>
      <c r="G33" s="169"/>
      <c r="H33" s="169"/>
      <c r="I33" s="169"/>
      <c r="J33" s="169"/>
      <c r="K33" s="169"/>
      <c r="L33" s="169"/>
      <c r="M33" s="169"/>
      <c r="N33" s="189"/>
      <c r="O33" s="189"/>
      <c r="P33" s="189"/>
      <c r="Q33" s="169"/>
      <c r="R33" s="169"/>
      <c r="S33" s="169"/>
      <c r="T33" s="170"/>
    </row>
    <row r="34" spans="1:20">
      <c r="A34" s="168"/>
      <c r="B34" s="169"/>
      <c r="C34" s="169"/>
      <c r="D34" s="169"/>
      <c r="E34" s="169"/>
      <c r="F34" s="169"/>
      <c r="G34" s="169"/>
      <c r="H34" s="169"/>
      <c r="I34" s="169"/>
      <c r="J34" s="169"/>
      <c r="K34" s="169"/>
      <c r="L34" s="169"/>
      <c r="M34" s="169"/>
      <c r="N34" s="189"/>
      <c r="O34" s="189"/>
      <c r="P34" s="189"/>
      <c r="Q34" s="169"/>
      <c r="R34" s="169"/>
      <c r="S34" s="169"/>
      <c r="T34" s="170"/>
    </row>
    <row r="35" spans="1:20">
      <c r="A35" s="168"/>
      <c r="B35" s="169"/>
      <c r="C35" s="169"/>
      <c r="D35" s="169"/>
      <c r="E35" s="169"/>
      <c r="F35" s="169"/>
      <c r="G35" s="169"/>
      <c r="H35" s="169"/>
      <c r="I35" s="169"/>
      <c r="J35" s="169"/>
      <c r="K35" s="169"/>
      <c r="L35" s="169"/>
      <c r="M35" s="169"/>
      <c r="N35" s="189"/>
      <c r="O35" s="189"/>
      <c r="P35" s="189"/>
      <c r="Q35" s="169"/>
      <c r="R35" s="169"/>
      <c r="S35" s="169"/>
      <c r="T35" s="170"/>
    </row>
    <row r="36" spans="1:20">
      <c r="A36" s="168"/>
      <c r="B36" s="169"/>
      <c r="C36" s="169"/>
      <c r="D36" s="169"/>
      <c r="E36" s="169"/>
      <c r="F36" s="169"/>
      <c r="G36" s="169"/>
      <c r="H36" s="169"/>
      <c r="I36" s="169"/>
      <c r="J36" s="169"/>
      <c r="K36" s="169"/>
      <c r="L36" s="169"/>
      <c r="M36" s="169"/>
      <c r="N36" s="189"/>
      <c r="O36" s="189"/>
      <c r="P36" s="189"/>
      <c r="Q36" s="169"/>
      <c r="R36" s="169"/>
      <c r="S36" s="169"/>
      <c r="T36" s="170"/>
    </row>
    <row r="37" spans="1:20">
      <c r="A37" s="168"/>
      <c r="B37" s="169"/>
      <c r="C37" s="169"/>
      <c r="D37" s="169"/>
      <c r="E37" s="169"/>
      <c r="F37" s="169"/>
      <c r="G37" s="169"/>
      <c r="H37" s="169"/>
      <c r="I37" s="169"/>
      <c r="J37" s="169"/>
      <c r="K37" s="169"/>
      <c r="L37" s="169"/>
      <c r="M37" s="169"/>
      <c r="N37" s="189"/>
      <c r="O37" s="189"/>
      <c r="P37" s="189"/>
      <c r="Q37" s="169"/>
      <c r="R37" s="169"/>
      <c r="S37" s="169"/>
      <c r="T37" s="170"/>
    </row>
    <row r="38" spans="1:20">
      <c r="A38" s="168"/>
      <c r="B38" s="169"/>
      <c r="C38" s="169"/>
      <c r="D38" s="169"/>
      <c r="E38" s="169"/>
      <c r="F38" s="169"/>
      <c r="G38" s="169"/>
      <c r="H38" s="169"/>
      <c r="I38" s="169"/>
      <c r="J38" s="169"/>
      <c r="K38" s="169"/>
      <c r="L38" s="169"/>
      <c r="M38" s="169"/>
      <c r="N38" s="189"/>
      <c r="O38" s="189"/>
      <c r="P38" s="189"/>
      <c r="Q38" s="169"/>
      <c r="R38" s="169"/>
      <c r="S38" s="169"/>
      <c r="T38" s="170"/>
    </row>
    <row r="39" spans="1:20">
      <c r="A39" s="168"/>
      <c r="B39" s="169"/>
      <c r="C39" s="169"/>
      <c r="D39" s="169"/>
      <c r="E39" s="169"/>
      <c r="F39" s="169"/>
      <c r="G39" s="169"/>
      <c r="H39" s="169"/>
      <c r="I39" s="169"/>
      <c r="J39" s="169"/>
      <c r="K39" s="169"/>
      <c r="L39" s="169"/>
      <c r="M39" s="169"/>
      <c r="N39" s="189"/>
      <c r="O39" s="189"/>
      <c r="P39" s="189"/>
      <c r="Q39" s="169"/>
      <c r="R39" s="169"/>
      <c r="S39" s="169"/>
      <c r="T39" s="170"/>
    </row>
    <row r="40" spans="1:20">
      <c r="A40" s="168"/>
      <c r="B40" s="169"/>
      <c r="C40" s="169"/>
      <c r="D40" s="169"/>
      <c r="E40" s="169"/>
      <c r="F40" s="169"/>
      <c r="G40" s="169"/>
      <c r="H40" s="169"/>
      <c r="I40" s="169"/>
      <c r="J40" s="169"/>
      <c r="K40" s="169"/>
      <c r="L40" s="169"/>
      <c r="M40" s="169"/>
      <c r="N40" s="189"/>
      <c r="O40" s="189"/>
      <c r="P40" s="189"/>
      <c r="Q40" s="169"/>
      <c r="R40" s="169"/>
      <c r="S40" s="169"/>
      <c r="T40" s="170"/>
    </row>
    <row r="41" spans="1:20">
      <c r="A41" s="168"/>
      <c r="B41" s="169"/>
      <c r="C41" s="169"/>
      <c r="D41" s="169"/>
      <c r="E41" s="169"/>
      <c r="F41" s="169"/>
      <c r="G41" s="169"/>
      <c r="H41" s="169"/>
      <c r="I41" s="169"/>
      <c r="J41" s="169"/>
      <c r="K41" s="169"/>
      <c r="L41" s="169"/>
      <c r="M41" s="169"/>
      <c r="N41" s="189"/>
      <c r="O41" s="189"/>
      <c r="P41" s="189"/>
      <c r="Q41" s="169"/>
      <c r="R41" s="169"/>
      <c r="S41" s="169"/>
      <c r="T41" s="170"/>
    </row>
    <row r="42" spans="1:20">
      <c r="A42" s="168"/>
      <c r="B42" s="169"/>
      <c r="C42" s="169"/>
      <c r="D42" s="169"/>
      <c r="E42" s="169"/>
      <c r="F42" s="169"/>
      <c r="G42" s="169"/>
      <c r="H42" s="169"/>
      <c r="I42" s="169"/>
      <c r="J42" s="169"/>
      <c r="K42" s="169"/>
      <c r="L42" s="169"/>
      <c r="M42" s="169"/>
      <c r="N42" s="189"/>
      <c r="O42" s="189"/>
      <c r="P42" s="189"/>
      <c r="Q42" s="169"/>
      <c r="R42" s="169"/>
      <c r="S42" s="169"/>
      <c r="T42" s="170"/>
    </row>
    <row r="43" spans="1:20">
      <c r="A43" s="168"/>
      <c r="B43" s="169"/>
      <c r="C43" s="169"/>
      <c r="D43" s="169"/>
      <c r="E43" s="169"/>
      <c r="F43" s="169"/>
      <c r="G43" s="169"/>
      <c r="H43" s="169"/>
      <c r="I43" s="169"/>
      <c r="J43" s="169"/>
      <c r="K43" s="169"/>
      <c r="L43" s="169"/>
      <c r="M43" s="169"/>
      <c r="N43" s="190"/>
      <c r="O43" s="190"/>
      <c r="P43" s="190"/>
      <c r="Q43" s="169"/>
      <c r="R43" s="169"/>
      <c r="S43" s="169"/>
      <c r="T43" s="170"/>
    </row>
  </sheetData>
  <mergeCells count="87">
    <mergeCell ref="S25:S27"/>
    <mergeCell ref="T26:T27"/>
    <mergeCell ref="A25:A27"/>
    <mergeCell ref="B25:B27"/>
    <mergeCell ref="C25:C27"/>
    <mergeCell ref="D25:D27"/>
    <mergeCell ref="J25:J27"/>
    <mergeCell ref="B22:B24"/>
    <mergeCell ref="C22:C24"/>
    <mergeCell ref="C20:C21"/>
    <mergeCell ref="B20:B21"/>
    <mergeCell ref="B17:B19"/>
    <mergeCell ref="C17:C19"/>
    <mergeCell ref="A2:E4"/>
    <mergeCell ref="F2:M2"/>
    <mergeCell ref="N2:T2"/>
    <mergeCell ref="F3:M4"/>
    <mergeCell ref="N3:T3"/>
    <mergeCell ref="N4:T4"/>
    <mergeCell ref="A6:E6"/>
    <mergeCell ref="F6:M6"/>
    <mergeCell ref="A7:E7"/>
    <mergeCell ref="F7:M7"/>
    <mergeCell ref="A8:E8"/>
    <mergeCell ref="F8:M8"/>
    <mergeCell ref="A14:A15"/>
    <mergeCell ref="D14:D15"/>
    <mergeCell ref="E14:E15"/>
    <mergeCell ref="F14:I14"/>
    <mergeCell ref="J14:J15"/>
    <mergeCell ref="A9:E9"/>
    <mergeCell ref="F9:M9"/>
    <mergeCell ref="A11:T11"/>
    <mergeCell ref="A13:L13"/>
    <mergeCell ref="M13:T13"/>
    <mergeCell ref="T14:T15"/>
    <mergeCell ref="A22:A23"/>
    <mergeCell ref="D22:D23"/>
    <mergeCell ref="F22:F23"/>
    <mergeCell ref="G22:G23"/>
    <mergeCell ref="H22:H23"/>
    <mergeCell ref="I22:I23"/>
    <mergeCell ref="K22:K23"/>
    <mergeCell ref="L22:L23"/>
    <mergeCell ref="M22:M23"/>
    <mergeCell ref="K14:K15"/>
    <mergeCell ref="L14:L15"/>
    <mergeCell ref="M14:M15"/>
    <mergeCell ref="N14:P14"/>
    <mergeCell ref="Q14:Q15"/>
    <mergeCell ref="R14:R15"/>
    <mergeCell ref="N22:N23"/>
    <mergeCell ref="O22:O23"/>
    <mergeCell ref="P22:P23"/>
    <mergeCell ref="T22:T23"/>
    <mergeCell ref="A17:A18"/>
    <mergeCell ref="D17:D18"/>
    <mergeCell ref="F17:F18"/>
    <mergeCell ref="G17:G18"/>
    <mergeCell ref="H17:H18"/>
    <mergeCell ref="I17:I18"/>
    <mergeCell ref="P17:P18"/>
    <mergeCell ref="R17:R18"/>
    <mergeCell ref="S17:S18"/>
    <mergeCell ref="M17:M18"/>
    <mergeCell ref="N17:N18"/>
    <mergeCell ref="O17:O18"/>
    <mergeCell ref="J17:J18"/>
    <mergeCell ref="K17:K18"/>
    <mergeCell ref="L17:L18"/>
    <mergeCell ref="A20:A21"/>
    <mergeCell ref="D20:D21"/>
    <mergeCell ref="F20:F21"/>
    <mergeCell ref="G20:G21"/>
    <mergeCell ref="H20:H21"/>
    <mergeCell ref="I20:I21"/>
    <mergeCell ref="J20:J21"/>
    <mergeCell ref="Q20:Q21"/>
    <mergeCell ref="R20:R21"/>
    <mergeCell ref="S20:S21"/>
    <mergeCell ref="T20:T21"/>
    <mergeCell ref="K20:K21"/>
    <mergeCell ref="L20:L21"/>
    <mergeCell ref="M20:M21"/>
    <mergeCell ref="N20:N21"/>
    <mergeCell ref="O20:O21"/>
    <mergeCell ref="P20:P21"/>
  </mergeCells>
  <conditionalFormatting sqref="P22 P19:P20 P24 P17">
    <cfRule type="containsText" dxfId="29" priority="5" stopIfTrue="1" operator="containsText" text="P">
      <formula>NOT(ISERROR(SEARCH("P",P17)))</formula>
    </cfRule>
    <cfRule type="containsText" dxfId="28" priority="6" stopIfTrue="1" operator="containsText" text="R">
      <formula>NOT(ISERROR(SEARCH("R",P17)))</formula>
    </cfRule>
    <cfRule type="containsText" dxfId="27" priority="7" operator="containsText" text="T">
      <formula>NOT(ISERROR(SEARCH("T",P17)))</formula>
    </cfRule>
  </conditionalFormatting>
  <conditionalFormatting sqref="P22 P24 P17 P19:P20">
    <cfRule type="iconSet" priority="8">
      <iconSet iconSet="3Symbols2">
        <cfvo type="percent" val="0"/>
        <cfvo type="percent" val="0.74"/>
        <cfvo type="percent" val="0.85"/>
      </iconSet>
    </cfRule>
  </conditionalFormatting>
  <conditionalFormatting sqref="P25:P27">
    <cfRule type="containsText" dxfId="26" priority="1" stopIfTrue="1" operator="containsText" text="P">
      <formula>NOT(ISERROR(SEARCH("P",P25)))</formula>
    </cfRule>
    <cfRule type="containsText" dxfId="25" priority="2" stopIfTrue="1" operator="containsText" text="R">
      <formula>NOT(ISERROR(SEARCH("R",P25)))</formula>
    </cfRule>
    <cfRule type="containsText" dxfId="24" priority="3" operator="containsText" text="T">
      <formula>NOT(ISERROR(SEARCH("T",P25)))</formula>
    </cfRule>
  </conditionalFormatting>
  <conditionalFormatting sqref="P25:P27">
    <cfRule type="iconSet" priority="4">
      <iconSet iconSet="3Symbols2">
        <cfvo type="percent" val="0"/>
        <cfvo type="percent" val="0.74"/>
        <cfvo type="percent" val="0.85"/>
      </iconSet>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4"/>
  <sheetViews>
    <sheetView topLeftCell="E7" zoomScale="76" zoomScaleNormal="76" workbookViewId="0">
      <selection activeCell="F17" sqref="F17:I38"/>
    </sheetView>
  </sheetViews>
  <sheetFormatPr baseColWidth="10" defaultColWidth="39.140625" defaultRowHeight="15.75"/>
  <cols>
    <col min="1" max="1" width="4.28515625" style="210" customWidth="1"/>
    <col min="2" max="2" width="23.42578125" style="194" customWidth="1"/>
    <col min="3" max="3" width="20.7109375" style="194" customWidth="1"/>
    <col min="4" max="4" width="65.140625" style="194" customWidth="1"/>
    <col min="5" max="5" width="48.28515625" style="194" customWidth="1"/>
    <col min="6" max="6" width="4.140625" style="194" customWidth="1"/>
    <col min="7" max="7" width="6.42578125" style="194" bestFit="1" customWidth="1"/>
    <col min="8" max="8" width="7.140625" style="194" customWidth="1"/>
    <col min="9" max="9" width="4.28515625" style="194" customWidth="1"/>
    <col min="10" max="10" width="43.7109375" style="194" customWidth="1"/>
    <col min="11" max="11" width="18.28515625" style="194" customWidth="1"/>
    <col min="12" max="12" width="19.85546875" style="194" customWidth="1"/>
    <col min="13" max="13" width="9.42578125" style="194" customWidth="1"/>
    <col min="14" max="14" width="16" style="194" customWidth="1"/>
    <col min="15" max="15" width="8.85546875" style="194" customWidth="1"/>
    <col min="16" max="16" width="12.7109375" style="194" customWidth="1"/>
    <col min="17" max="17" width="27.85546875" style="194" customWidth="1"/>
    <col min="18" max="18" width="19.42578125" style="194" customWidth="1"/>
    <col min="19" max="19" width="30.28515625" style="194" customWidth="1"/>
    <col min="20" max="20" width="31.28515625" style="194" customWidth="1"/>
    <col min="21" max="16384" width="39.140625" style="194"/>
  </cols>
  <sheetData>
    <row r="1" spans="1:20" ht="16.5" thickBot="1"/>
    <row r="2" spans="1:20" ht="16.5" thickBot="1">
      <c r="A2" s="1250"/>
      <c r="B2" s="1251"/>
      <c r="C2" s="1251"/>
      <c r="D2" s="1251"/>
      <c r="E2" s="1252"/>
      <c r="F2" s="1259" t="s">
        <v>18</v>
      </c>
      <c r="G2" s="1260"/>
      <c r="H2" s="1260"/>
      <c r="I2" s="1260"/>
      <c r="J2" s="1260"/>
      <c r="K2" s="1260"/>
      <c r="L2" s="1260"/>
      <c r="M2" s="1261"/>
      <c r="N2" s="1212" t="s">
        <v>19</v>
      </c>
      <c r="O2" s="1213"/>
      <c r="P2" s="1213"/>
      <c r="Q2" s="1213"/>
      <c r="R2" s="1213"/>
      <c r="S2" s="1213"/>
      <c r="T2" s="1214"/>
    </row>
    <row r="3" spans="1:20" ht="16.5" customHeight="1" thickBot="1">
      <c r="A3" s="1253"/>
      <c r="B3" s="1254"/>
      <c r="C3" s="1254"/>
      <c r="D3" s="1254"/>
      <c r="E3" s="1255"/>
      <c r="F3" s="1215" t="s">
        <v>17</v>
      </c>
      <c r="G3" s="1216"/>
      <c r="H3" s="1216"/>
      <c r="I3" s="1216"/>
      <c r="J3" s="1216"/>
      <c r="K3" s="1216"/>
      <c r="L3" s="1216"/>
      <c r="M3" s="1217"/>
      <c r="N3" s="1221" t="s">
        <v>24</v>
      </c>
      <c r="O3" s="1222"/>
      <c r="P3" s="1222"/>
      <c r="Q3" s="1222"/>
      <c r="R3" s="1222"/>
      <c r="S3" s="1222"/>
      <c r="T3" s="1223"/>
    </row>
    <row r="4" spans="1:20" ht="16.5" thickBot="1">
      <c r="A4" s="1256"/>
      <c r="B4" s="1257"/>
      <c r="C4" s="1257"/>
      <c r="D4" s="1257"/>
      <c r="E4" s="1258"/>
      <c r="F4" s="1218"/>
      <c r="G4" s="1219"/>
      <c r="H4" s="1219"/>
      <c r="I4" s="1219"/>
      <c r="J4" s="1219"/>
      <c r="K4" s="1219"/>
      <c r="L4" s="1219"/>
      <c r="M4" s="1220"/>
      <c r="N4" s="1224" t="s">
        <v>8</v>
      </c>
      <c r="O4" s="1225"/>
      <c r="P4" s="1225"/>
      <c r="Q4" s="1225"/>
      <c r="R4" s="1225"/>
      <c r="S4" s="1225"/>
      <c r="T4" s="1226"/>
    </row>
    <row r="5" spans="1:20">
      <c r="A5" s="545"/>
      <c r="B5" s="267"/>
      <c r="C5" s="267"/>
      <c r="D5" s="267"/>
      <c r="E5" s="267"/>
      <c r="F5" s="267"/>
      <c r="G5" s="267"/>
      <c r="H5" s="267"/>
      <c r="I5" s="267"/>
      <c r="J5" s="514"/>
      <c r="K5" s="514"/>
      <c r="L5" s="520"/>
      <c r="M5" s="520"/>
      <c r="N5" s="520"/>
      <c r="O5" s="520"/>
      <c r="P5" s="520"/>
      <c r="Q5" s="520"/>
      <c r="R5" s="520"/>
      <c r="S5" s="520"/>
      <c r="T5" s="520"/>
    </row>
    <row r="6" spans="1:20">
      <c r="A6" s="1233" t="s">
        <v>203</v>
      </c>
      <c r="B6" s="1233"/>
      <c r="C6" s="1233"/>
      <c r="D6" s="1233"/>
      <c r="E6" s="1233"/>
      <c r="F6" s="1234" t="s">
        <v>204</v>
      </c>
      <c r="G6" s="1235"/>
      <c r="H6" s="1235"/>
      <c r="I6" s="1235"/>
      <c r="J6" s="1235"/>
      <c r="K6" s="1235"/>
      <c r="L6" s="1235"/>
      <c r="M6" s="1236"/>
      <c r="N6" s="520"/>
      <c r="O6" s="520"/>
      <c r="P6" s="520"/>
      <c r="Q6" s="520"/>
      <c r="R6" s="520"/>
      <c r="S6" s="520"/>
      <c r="T6" s="520"/>
    </row>
    <row r="7" spans="1:20">
      <c r="A7" s="1233" t="s">
        <v>26</v>
      </c>
      <c r="B7" s="1233"/>
      <c r="C7" s="1233"/>
      <c r="D7" s="1233"/>
      <c r="E7" s="1233"/>
      <c r="F7" s="1234">
        <v>2021</v>
      </c>
      <c r="G7" s="1235"/>
      <c r="H7" s="1235"/>
      <c r="I7" s="1235"/>
      <c r="J7" s="1235"/>
      <c r="K7" s="1235"/>
      <c r="L7" s="1235"/>
      <c r="M7" s="1236"/>
      <c r="N7" s="520"/>
      <c r="O7" s="520"/>
      <c r="P7" s="520"/>
      <c r="Q7" s="520"/>
      <c r="R7" s="520"/>
      <c r="S7" s="520"/>
      <c r="T7" s="520"/>
    </row>
    <row r="8" spans="1:20">
      <c r="A8" s="1233" t="s">
        <v>6</v>
      </c>
      <c r="B8" s="1233"/>
      <c r="C8" s="1233"/>
      <c r="D8" s="1233"/>
      <c r="E8" s="1233"/>
      <c r="F8" s="1237">
        <v>44197</v>
      </c>
      <c r="G8" s="1238"/>
      <c r="H8" s="1238"/>
      <c r="I8" s="1238"/>
      <c r="J8" s="1238"/>
      <c r="K8" s="1238"/>
      <c r="L8" s="1238"/>
      <c r="M8" s="1239"/>
      <c r="N8" s="520"/>
      <c r="O8" s="520"/>
      <c r="P8" s="520"/>
      <c r="Q8" s="520"/>
      <c r="R8" s="520"/>
      <c r="S8" s="520"/>
      <c r="T8" s="520"/>
    </row>
    <row r="9" spans="1:20">
      <c r="A9" s="1233" t="s">
        <v>7</v>
      </c>
      <c r="B9" s="1233"/>
      <c r="C9" s="1233"/>
      <c r="D9" s="1233"/>
      <c r="E9" s="1233"/>
      <c r="F9" s="1237">
        <v>44470</v>
      </c>
      <c r="G9" s="1238"/>
      <c r="H9" s="1238"/>
      <c r="I9" s="1238"/>
      <c r="J9" s="1238"/>
      <c r="K9" s="1238"/>
      <c r="L9" s="1238"/>
      <c r="M9" s="1239"/>
      <c r="N9" s="520"/>
      <c r="O9" s="520"/>
      <c r="P9" s="520"/>
      <c r="Q9" s="520"/>
      <c r="R9" s="520"/>
      <c r="S9" s="520"/>
      <c r="T9" s="520"/>
    </row>
    <row r="10" spans="1:20" ht="16.5" thickBot="1">
      <c r="A10" s="521"/>
      <c r="B10" s="521"/>
      <c r="C10" s="521"/>
      <c r="D10" s="521"/>
      <c r="E10" s="521"/>
      <c r="F10" s="521"/>
      <c r="G10" s="521"/>
      <c r="H10" s="521"/>
      <c r="I10" s="521"/>
      <c r="J10" s="522"/>
      <c r="K10" s="522"/>
      <c r="L10" s="522"/>
      <c r="M10" s="522"/>
      <c r="N10" s="520"/>
      <c r="O10" s="520"/>
      <c r="P10" s="520"/>
      <c r="Q10" s="520"/>
      <c r="R10" s="520"/>
      <c r="S10" s="520"/>
      <c r="T10" s="520"/>
    </row>
    <row r="11" spans="1:20" ht="16.5" thickBot="1">
      <c r="A11" s="1240" t="s">
        <v>9</v>
      </c>
      <c r="B11" s="1241"/>
      <c r="C11" s="1241"/>
      <c r="D11" s="1241"/>
      <c r="E11" s="1241"/>
      <c r="F11" s="1241"/>
      <c r="G11" s="1241"/>
      <c r="H11" s="1241"/>
      <c r="I11" s="1241"/>
      <c r="J11" s="1241"/>
      <c r="K11" s="1241"/>
      <c r="L11" s="1241"/>
      <c r="M11" s="1241"/>
      <c r="N11" s="1241"/>
      <c r="O11" s="1241"/>
      <c r="P11" s="1241"/>
      <c r="Q11" s="1241"/>
      <c r="R11" s="1241"/>
      <c r="S11" s="1241"/>
      <c r="T11" s="1242"/>
    </row>
    <row r="12" spans="1:20" ht="16.5" thickBot="1">
      <c r="A12" s="523"/>
      <c r="B12" s="524"/>
      <c r="C12" s="524"/>
      <c r="D12" s="524"/>
      <c r="E12" s="524"/>
      <c r="F12" s="524"/>
      <c r="G12" s="524"/>
      <c r="H12" s="524"/>
      <c r="I12" s="524"/>
      <c r="J12" s="524"/>
      <c r="K12" s="524"/>
      <c r="L12" s="524"/>
      <c r="M12" s="524"/>
      <c r="N12" s="524"/>
      <c r="O12" s="524"/>
      <c r="P12" s="524"/>
      <c r="Q12" s="524"/>
      <c r="R12" s="524"/>
      <c r="S12" s="524"/>
      <c r="T12" s="525"/>
    </row>
    <row r="13" spans="1:20" ht="16.5" thickBot="1">
      <c r="A13" s="1243" t="s">
        <v>16</v>
      </c>
      <c r="B13" s="1244"/>
      <c r="C13" s="1244"/>
      <c r="D13" s="1244"/>
      <c r="E13" s="1244"/>
      <c r="F13" s="1244"/>
      <c r="G13" s="1244"/>
      <c r="H13" s="1244"/>
      <c r="I13" s="1244"/>
      <c r="J13" s="1244"/>
      <c r="K13" s="1244"/>
      <c r="L13" s="1245"/>
      <c r="M13" s="1246" t="s">
        <v>1</v>
      </c>
      <c r="N13" s="1246"/>
      <c r="O13" s="1246"/>
      <c r="P13" s="1246"/>
      <c r="Q13" s="1246"/>
      <c r="R13" s="1246"/>
      <c r="S13" s="1246"/>
      <c r="T13" s="1247"/>
    </row>
    <row r="14" spans="1:20" ht="24.75" customHeight="1" thickBot="1">
      <c r="A14" s="1199" t="s">
        <v>28</v>
      </c>
      <c r="B14" s="1248" t="s">
        <v>555</v>
      </c>
      <c r="C14" s="1248" t="s">
        <v>556</v>
      </c>
      <c r="D14" s="1199" t="s">
        <v>27</v>
      </c>
      <c r="E14" s="1201" t="s">
        <v>20</v>
      </c>
      <c r="F14" s="1203" t="s">
        <v>11</v>
      </c>
      <c r="G14" s="1204"/>
      <c r="H14" s="1204"/>
      <c r="I14" s="1205"/>
      <c r="J14" s="1206" t="s">
        <v>21</v>
      </c>
      <c r="K14" s="1206" t="s">
        <v>22</v>
      </c>
      <c r="L14" s="1206" t="s">
        <v>2</v>
      </c>
      <c r="M14" s="1184" t="s">
        <v>23</v>
      </c>
      <c r="N14" s="1186" t="s">
        <v>3</v>
      </c>
      <c r="O14" s="1187"/>
      <c r="P14" s="1188"/>
      <c r="Q14" s="1191" t="s">
        <v>390</v>
      </c>
      <c r="R14" s="1189" t="s">
        <v>5</v>
      </c>
      <c r="S14" s="527" t="s">
        <v>30</v>
      </c>
      <c r="T14" s="1182" t="s">
        <v>0</v>
      </c>
    </row>
    <row r="15" spans="1:20" ht="38.25" customHeight="1" thickBot="1">
      <c r="A15" s="1200"/>
      <c r="B15" s="1249"/>
      <c r="C15" s="1249"/>
      <c r="D15" s="1200"/>
      <c r="E15" s="1202"/>
      <c r="F15" s="529" t="s">
        <v>12</v>
      </c>
      <c r="G15" s="529" t="s">
        <v>13</v>
      </c>
      <c r="H15" s="529" t="s">
        <v>14</v>
      </c>
      <c r="I15" s="529" t="s">
        <v>15</v>
      </c>
      <c r="J15" s="1207"/>
      <c r="K15" s="1207"/>
      <c r="L15" s="1207"/>
      <c r="M15" s="1185"/>
      <c r="N15" s="530" t="s">
        <v>31</v>
      </c>
      <c r="O15" s="531" t="s">
        <v>29</v>
      </c>
      <c r="P15" s="532" t="s">
        <v>32</v>
      </c>
      <c r="Q15" s="1192"/>
      <c r="R15" s="1190"/>
      <c r="S15" s="533"/>
      <c r="T15" s="1183"/>
    </row>
    <row r="16" spans="1:20" ht="16.5" thickBot="1">
      <c r="A16" s="545"/>
      <c r="B16" s="267"/>
      <c r="C16" s="267"/>
      <c r="D16" s="267"/>
      <c r="E16" s="267"/>
      <c r="F16" s="267"/>
      <c r="G16" s="267"/>
      <c r="H16" s="267"/>
      <c r="I16" s="267"/>
      <c r="J16" s="267"/>
      <c r="K16" s="267"/>
      <c r="L16" s="534"/>
      <c r="M16" s="267"/>
      <c r="N16" s="535"/>
      <c r="O16" s="535"/>
      <c r="P16" s="535"/>
      <c r="Q16" s="267"/>
      <c r="R16" s="267"/>
      <c r="S16" s="267"/>
      <c r="T16" s="267"/>
    </row>
    <row r="17" spans="1:20" ht="30">
      <c r="A17" s="1227">
        <v>1</v>
      </c>
      <c r="B17" s="1262" t="s">
        <v>649</v>
      </c>
      <c r="C17" s="1262" t="s">
        <v>711</v>
      </c>
      <c r="D17" s="1262" t="s">
        <v>205</v>
      </c>
      <c r="E17" s="625" t="s">
        <v>602</v>
      </c>
      <c r="F17" s="1193">
        <v>1</v>
      </c>
      <c r="G17" s="1281"/>
      <c r="H17" s="1283"/>
      <c r="I17" s="1283"/>
      <c r="J17" s="1263" t="s">
        <v>206</v>
      </c>
      <c r="K17" s="1284">
        <v>390000</v>
      </c>
      <c r="L17" s="1286"/>
      <c r="M17" s="1283">
        <v>1</v>
      </c>
      <c r="N17" s="1210">
        <f>IF(M17&lt;1,M17-AVERAGE(F17:I17),M17-(SUM(F17:I17)))</f>
        <v>0</v>
      </c>
      <c r="O17" s="1211">
        <f>IF(M17&lt;1,(AVERAGE(F17:I17)/M17),SUM(F17:I17)/M17)</f>
        <v>1</v>
      </c>
      <c r="P17" s="1209" t="str">
        <f>IF(O17&lt;=V$17,"T",IF(O17&lt;$X$17,"R",IF(O17&gt;=$X$17,"P")))</f>
        <v>P</v>
      </c>
      <c r="Q17" s="1229"/>
      <c r="R17" s="1230" t="s">
        <v>193</v>
      </c>
      <c r="S17" s="1231" t="s">
        <v>207</v>
      </c>
      <c r="T17" s="1232" t="s">
        <v>603</v>
      </c>
    </row>
    <row r="18" spans="1:20" ht="15">
      <c r="A18" s="1228"/>
      <c r="B18" s="1195"/>
      <c r="C18" s="1195"/>
      <c r="D18" s="1195"/>
      <c r="E18" s="589" t="s">
        <v>599</v>
      </c>
      <c r="F18" s="1194"/>
      <c r="G18" s="1282"/>
      <c r="H18" s="1179"/>
      <c r="I18" s="1179"/>
      <c r="J18" s="1198"/>
      <c r="K18" s="1285"/>
      <c r="L18" s="1287"/>
      <c r="M18" s="1179"/>
      <c r="N18" s="1180"/>
      <c r="O18" s="1174"/>
      <c r="P18" s="1208"/>
      <c r="Q18" s="1197"/>
      <c r="R18" s="1181"/>
      <c r="S18" s="1175"/>
      <c r="T18" s="1176"/>
    </row>
    <row r="19" spans="1:20" ht="15">
      <c r="A19" s="1228"/>
      <c r="B19" s="1195"/>
      <c r="C19" s="1195"/>
      <c r="D19" s="1195"/>
      <c r="E19" s="589" t="s">
        <v>600</v>
      </c>
      <c r="F19" s="1194"/>
      <c r="G19" s="1282"/>
      <c r="H19" s="1179"/>
      <c r="I19" s="1179"/>
      <c r="J19" s="1198"/>
      <c r="K19" s="1285"/>
      <c r="L19" s="1287"/>
      <c r="M19" s="1179"/>
      <c r="N19" s="1180"/>
      <c r="O19" s="1174"/>
      <c r="P19" s="1208"/>
      <c r="Q19" s="1197"/>
      <c r="R19" s="1181"/>
      <c r="S19" s="1175"/>
      <c r="T19" s="1176"/>
    </row>
    <row r="20" spans="1:20" ht="15">
      <c r="A20" s="1228"/>
      <c r="B20" s="1195"/>
      <c r="C20" s="1195"/>
      <c r="D20" s="1195"/>
      <c r="E20" s="589" t="s">
        <v>601</v>
      </c>
      <c r="F20" s="1194"/>
      <c r="G20" s="1282"/>
      <c r="H20" s="1179"/>
      <c r="I20" s="1179"/>
      <c r="J20" s="1198"/>
      <c r="K20" s="1285"/>
      <c r="L20" s="1287"/>
      <c r="M20" s="1179"/>
      <c r="N20" s="1180"/>
      <c r="O20" s="1174"/>
      <c r="P20" s="1208"/>
      <c r="Q20" s="1197"/>
      <c r="R20" s="1181"/>
      <c r="S20" s="1175"/>
      <c r="T20" s="1176"/>
    </row>
    <row r="21" spans="1:20" ht="30">
      <c r="A21" s="1228">
        <v>2</v>
      </c>
      <c r="B21" s="1195"/>
      <c r="C21" s="1195"/>
      <c r="D21" s="1195" t="s">
        <v>595</v>
      </c>
      <c r="E21" s="519" t="s">
        <v>609</v>
      </c>
      <c r="F21" s="1194">
        <v>2</v>
      </c>
      <c r="G21" s="1196">
        <v>1</v>
      </c>
      <c r="H21" s="1196">
        <v>1</v>
      </c>
      <c r="I21" s="1197"/>
      <c r="J21" s="1198" t="s">
        <v>208</v>
      </c>
      <c r="K21" s="1177"/>
      <c r="L21" s="1178"/>
      <c r="M21" s="1179">
        <v>1</v>
      </c>
      <c r="N21" s="1180">
        <f t="shared" ref="N21" si="0">IF(M21&lt;1,M21-AVERAGE(F21:I21),M21-(SUM(F21:I21)))</f>
        <v>-3</v>
      </c>
      <c r="O21" s="1174">
        <f t="shared" ref="O21" si="1">IF(M21&lt;1,(AVERAGE(F21:I21)/M21),SUM(F21:I21)/M21)</f>
        <v>4</v>
      </c>
      <c r="P21" s="1208" t="str">
        <f>IF(O21&lt;=V$17,"T",IF(O21&lt;$X$17,"R",IF(O21&gt;=$X$17,"P")))</f>
        <v>P</v>
      </c>
      <c r="Q21" s="1178"/>
      <c r="R21" s="1181" t="s">
        <v>209</v>
      </c>
      <c r="S21" s="1175" t="s">
        <v>210</v>
      </c>
      <c r="T21" s="1176" t="s">
        <v>211</v>
      </c>
    </row>
    <row r="22" spans="1:20" ht="15">
      <c r="A22" s="1228"/>
      <c r="B22" s="1195"/>
      <c r="C22" s="1195"/>
      <c r="D22" s="1195"/>
      <c r="E22" s="200" t="s">
        <v>604</v>
      </c>
      <c r="F22" s="1194"/>
      <c r="G22" s="1197"/>
      <c r="H22" s="1197"/>
      <c r="I22" s="1197"/>
      <c r="J22" s="1198"/>
      <c r="K22" s="1177"/>
      <c r="L22" s="1178"/>
      <c r="M22" s="1179"/>
      <c r="N22" s="1180"/>
      <c r="O22" s="1174"/>
      <c r="P22" s="1208"/>
      <c r="Q22" s="1178"/>
      <c r="R22" s="1181"/>
      <c r="S22" s="1175"/>
      <c r="T22" s="1176"/>
    </row>
    <row r="23" spans="1:20" ht="30">
      <c r="A23" s="1228"/>
      <c r="B23" s="1195"/>
      <c r="C23" s="1195"/>
      <c r="D23" s="1195"/>
      <c r="E23" s="519" t="s">
        <v>605</v>
      </c>
      <c r="F23" s="1194"/>
      <c r="G23" s="1197"/>
      <c r="H23" s="1197"/>
      <c r="I23" s="1197"/>
      <c r="J23" s="1198"/>
      <c r="K23" s="1177"/>
      <c r="L23" s="1178"/>
      <c r="M23" s="1179"/>
      <c r="N23" s="1180"/>
      <c r="O23" s="1174"/>
      <c r="P23" s="1208"/>
      <c r="Q23" s="1178"/>
      <c r="R23" s="1181"/>
      <c r="S23" s="1175"/>
      <c r="T23" s="1176"/>
    </row>
    <row r="24" spans="1:20" ht="60">
      <c r="A24" s="1228">
        <v>3</v>
      </c>
      <c r="B24" s="1195"/>
      <c r="C24" s="1195"/>
      <c r="D24" s="1195" t="s">
        <v>596</v>
      </c>
      <c r="E24" s="519" t="s">
        <v>606</v>
      </c>
      <c r="F24" s="1194">
        <v>2</v>
      </c>
      <c r="G24" s="1269">
        <v>4</v>
      </c>
      <c r="H24" s="1196">
        <v>1</v>
      </c>
      <c r="I24" s="1197"/>
      <c r="J24" s="1198" t="s">
        <v>212</v>
      </c>
      <c r="K24" s="1177"/>
      <c r="L24" s="1178"/>
      <c r="M24" s="1179">
        <v>1</v>
      </c>
      <c r="N24" s="1180">
        <f>F24-M24</f>
        <v>1</v>
      </c>
      <c r="O24" s="1174">
        <f>F24/M24</f>
        <v>2</v>
      </c>
      <c r="P24" s="1270" t="str">
        <f>IF(O24&lt;=V$17,"T",IF(O24&lt;$X$17,"R",IF(O24&gt;=$X$17,"P")))</f>
        <v>P</v>
      </c>
      <c r="Q24" s="1178"/>
      <c r="R24" s="1181" t="s">
        <v>213</v>
      </c>
      <c r="S24" s="1175" t="s">
        <v>214</v>
      </c>
      <c r="T24" s="1176" t="s">
        <v>215</v>
      </c>
    </row>
    <row r="25" spans="1:20" ht="30">
      <c r="A25" s="1228"/>
      <c r="B25" s="1195"/>
      <c r="C25" s="1195"/>
      <c r="D25" s="1195"/>
      <c r="E25" s="519" t="s">
        <v>607</v>
      </c>
      <c r="F25" s="1194"/>
      <c r="G25" s="1269"/>
      <c r="H25" s="1197"/>
      <c r="I25" s="1197"/>
      <c r="J25" s="1198"/>
      <c r="K25" s="1177"/>
      <c r="L25" s="1178"/>
      <c r="M25" s="1179"/>
      <c r="N25" s="1180"/>
      <c r="O25" s="1174"/>
      <c r="P25" s="1271"/>
      <c r="Q25" s="1178"/>
      <c r="R25" s="1181"/>
      <c r="S25" s="1175"/>
      <c r="T25" s="1176"/>
    </row>
    <row r="26" spans="1:20" ht="15">
      <c r="A26" s="1228"/>
      <c r="B26" s="1195"/>
      <c r="C26" s="1195"/>
      <c r="D26" s="1195"/>
      <c r="E26" s="519" t="s">
        <v>608</v>
      </c>
      <c r="F26" s="1194"/>
      <c r="G26" s="1269"/>
      <c r="H26" s="1197"/>
      <c r="I26" s="1197"/>
      <c r="J26" s="1198"/>
      <c r="K26" s="1177"/>
      <c r="L26" s="1178"/>
      <c r="M26" s="1179"/>
      <c r="N26" s="1180"/>
      <c r="O26" s="1174"/>
      <c r="P26" s="1271"/>
      <c r="Q26" s="1178"/>
      <c r="R26" s="1181"/>
      <c r="S26" s="1175"/>
      <c r="T26" s="1176"/>
    </row>
    <row r="27" spans="1:20" ht="45">
      <c r="A27" s="1228"/>
      <c r="B27" s="1195"/>
      <c r="C27" s="1195"/>
      <c r="D27" s="1195"/>
      <c r="E27" s="561" t="s">
        <v>610</v>
      </c>
      <c r="F27" s="1194"/>
      <c r="G27" s="1269"/>
      <c r="H27" s="1197"/>
      <c r="I27" s="1197"/>
      <c r="J27" s="1198"/>
      <c r="K27" s="1177"/>
      <c r="L27" s="1178"/>
      <c r="M27" s="1179"/>
      <c r="N27" s="1180"/>
      <c r="O27" s="1174"/>
      <c r="P27" s="1272"/>
      <c r="Q27" s="1178"/>
      <c r="R27" s="1181"/>
      <c r="S27" s="1175"/>
      <c r="T27" s="1176"/>
    </row>
    <row r="28" spans="1:20" ht="42.75" customHeight="1">
      <c r="A28" s="1264">
        <v>4</v>
      </c>
      <c r="B28" s="1195"/>
      <c r="C28" s="1195"/>
      <c r="D28" s="1198" t="s">
        <v>830</v>
      </c>
      <c r="E28" s="626" t="s">
        <v>779</v>
      </c>
      <c r="F28" s="1276"/>
      <c r="G28" s="1273">
        <v>1</v>
      </c>
      <c r="H28" s="1276"/>
      <c r="I28" s="1276"/>
      <c r="J28" s="1267" t="s">
        <v>781</v>
      </c>
      <c r="K28" s="1291"/>
      <c r="L28" s="1291"/>
      <c r="M28" s="1294">
        <v>1</v>
      </c>
      <c r="N28" s="1291"/>
      <c r="O28" s="1291"/>
      <c r="P28" s="1270" t="str">
        <f t="shared" ref="P28" si="2">IF(O28&lt;=V$17,"T",IF(O28&lt;$X$17,"R",IF(O28&gt;=$X$17,"P")))</f>
        <v>T</v>
      </c>
      <c r="Q28" s="1291"/>
      <c r="R28" s="1291"/>
      <c r="S28" s="1276"/>
      <c r="T28" s="1288"/>
    </row>
    <row r="29" spans="1:20" ht="28.5" customHeight="1">
      <c r="A29" s="1265"/>
      <c r="B29" s="1195"/>
      <c r="C29" s="1195"/>
      <c r="D29" s="1198"/>
      <c r="E29" s="626" t="s">
        <v>778</v>
      </c>
      <c r="F29" s="1274"/>
      <c r="G29" s="1274"/>
      <c r="H29" s="1274"/>
      <c r="I29" s="1274"/>
      <c r="J29" s="1268"/>
      <c r="K29" s="1292"/>
      <c r="L29" s="1292"/>
      <c r="M29" s="1295"/>
      <c r="N29" s="1292"/>
      <c r="O29" s="1292"/>
      <c r="P29" s="1271"/>
      <c r="Q29" s="1292"/>
      <c r="R29" s="1292"/>
      <c r="S29" s="1274"/>
      <c r="T29" s="1289"/>
    </row>
    <row r="30" spans="1:20" ht="30">
      <c r="A30" s="1265"/>
      <c r="B30" s="1195"/>
      <c r="C30" s="1195"/>
      <c r="D30" s="1198"/>
      <c r="E30" s="626" t="s">
        <v>777</v>
      </c>
      <c r="F30" s="1274"/>
      <c r="G30" s="1274"/>
      <c r="H30" s="1274"/>
      <c r="I30" s="1274"/>
      <c r="J30" s="1268"/>
      <c r="K30" s="1292"/>
      <c r="L30" s="1292"/>
      <c r="M30" s="1295"/>
      <c r="N30" s="1292"/>
      <c r="O30" s="1292"/>
      <c r="P30" s="1271"/>
      <c r="Q30" s="1292"/>
      <c r="R30" s="1292"/>
      <c r="S30" s="1274"/>
      <c r="T30" s="1289"/>
    </row>
    <row r="31" spans="1:20" ht="30">
      <c r="A31" s="1265"/>
      <c r="B31" s="1195"/>
      <c r="C31" s="1195"/>
      <c r="D31" s="1198"/>
      <c r="E31" s="626" t="s">
        <v>780</v>
      </c>
      <c r="F31" s="1274"/>
      <c r="G31" s="1274"/>
      <c r="H31" s="1274"/>
      <c r="I31" s="1274"/>
      <c r="J31" s="1268"/>
      <c r="K31" s="1292"/>
      <c r="L31" s="1292"/>
      <c r="M31" s="1295"/>
      <c r="N31" s="1292"/>
      <c r="O31" s="1292"/>
      <c r="P31" s="1272"/>
      <c r="Q31" s="1292"/>
      <c r="R31" s="1292"/>
      <c r="S31" s="1274"/>
      <c r="T31" s="1289"/>
    </row>
    <row r="32" spans="1:20" ht="24" customHeight="1">
      <c r="A32" s="1266"/>
      <c r="B32" s="1195"/>
      <c r="C32" s="1195"/>
      <c r="D32" s="1198"/>
      <c r="E32" s="626" t="s">
        <v>828</v>
      </c>
      <c r="F32" s="1274"/>
      <c r="G32" s="1275"/>
      <c r="H32" s="1275"/>
      <c r="I32" s="1275"/>
      <c r="J32" s="1268"/>
      <c r="K32" s="1293"/>
      <c r="L32" s="1293"/>
      <c r="M32" s="1296"/>
      <c r="N32" s="1293"/>
      <c r="O32" s="1293"/>
      <c r="P32" s="1270" t="str">
        <f t="shared" ref="P32" si="3">IF(O32&lt;=V$17,"T",IF(O32&lt;$X$17,"R",IF(O32&gt;=$X$17,"P")))</f>
        <v>T</v>
      </c>
      <c r="Q32" s="1293"/>
      <c r="R32" s="1293"/>
      <c r="S32" s="1275"/>
      <c r="T32" s="1290"/>
    </row>
    <row r="33" spans="1:21" ht="30">
      <c r="A33" s="1264">
        <v>5</v>
      </c>
      <c r="B33" s="1195"/>
      <c r="C33" s="1195"/>
      <c r="D33" s="1181" t="s">
        <v>825</v>
      </c>
      <c r="E33" s="632" t="s">
        <v>779</v>
      </c>
      <c r="F33" s="1276"/>
      <c r="G33" s="1276">
        <v>100</v>
      </c>
      <c r="H33" s="1276"/>
      <c r="I33" s="1276"/>
      <c r="J33" s="1278" t="s">
        <v>782</v>
      </c>
      <c r="K33" s="1291"/>
      <c r="L33" s="1291"/>
      <c r="M33" s="1291"/>
      <c r="N33" s="1291"/>
      <c r="O33" s="1291"/>
      <c r="P33" s="1271"/>
      <c r="Q33" s="605"/>
      <c r="R33" s="605"/>
      <c r="S33" s="605"/>
      <c r="T33" s="628"/>
      <c r="U33" s="564"/>
    </row>
    <row r="34" spans="1:21" ht="15">
      <c r="A34" s="1265"/>
      <c r="B34" s="1195"/>
      <c r="C34" s="1195"/>
      <c r="D34" s="1181"/>
      <c r="E34" s="631" t="s">
        <v>826</v>
      </c>
      <c r="F34" s="1274"/>
      <c r="G34" s="1274"/>
      <c r="H34" s="1274"/>
      <c r="I34" s="1274"/>
      <c r="J34" s="1279"/>
      <c r="K34" s="1292"/>
      <c r="L34" s="1292"/>
      <c r="M34" s="1292"/>
      <c r="N34" s="1292"/>
      <c r="O34" s="1292"/>
      <c r="P34" s="1271"/>
      <c r="Q34" s="605"/>
      <c r="R34" s="605"/>
      <c r="S34" s="605"/>
      <c r="T34" s="628"/>
    </row>
    <row r="35" spans="1:21" ht="15">
      <c r="A35" s="1265"/>
      <c r="B35" s="1195"/>
      <c r="C35" s="1195"/>
      <c r="D35" s="1181"/>
      <c r="E35" s="631" t="s">
        <v>777</v>
      </c>
      <c r="F35" s="1274"/>
      <c r="G35" s="1274"/>
      <c r="H35" s="1274"/>
      <c r="I35" s="1274"/>
      <c r="J35" s="1279"/>
      <c r="K35" s="1292"/>
      <c r="L35" s="1292"/>
      <c r="M35" s="1292"/>
      <c r="N35" s="1292"/>
      <c r="O35" s="1292"/>
      <c r="P35" s="1272"/>
      <c r="Q35" s="605"/>
      <c r="R35" s="605"/>
      <c r="S35" s="605"/>
      <c r="T35" s="628"/>
    </row>
    <row r="36" spans="1:21">
      <c r="A36" s="1265"/>
      <c r="B36" s="1195"/>
      <c r="C36" s="1195"/>
      <c r="D36" s="1181"/>
      <c r="E36" s="631" t="s">
        <v>827</v>
      </c>
      <c r="F36" s="1274"/>
      <c r="G36" s="1274"/>
      <c r="H36" s="1274"/>
      <c r="I36" s="1274"/>
      <c r="J36" s="1279"/>
      <c r="K36" s="1292"/>
      <c r="L36" s="1292"/>
      <c r="M36" s="1292"/>
      <c r="N36" s="1292"/>
      <c r="O36" s="1292"/>
      <c r="P36" s="637" t="str">
        <f t="shared" ref="P36:P38" si="4">IF(O36&lt;=V$17,"T",IF(O36&lt;$X$17,"R",IF(O36&gt;=$X$17,"P")))</f>
        <v>T</v>
      </c>
      <c r="Q36" s="200"/>
      <c r="R36" s="200"/>
      <c r="S36" s="200"/>
      <c r="T36" s="629"/>
    </row>
    <row r="37" spans="1:21">
      <c r="A37" s="1266"/>
      <c r="B37" s="1195"/>
      <c r="C37" s="1195"/>
      <c r="D37" s="1181"/>
      <c r="E37" s="631" t="s">
        <v>828</v>
      </c>
      <c r="F37" s="1275"/>
      <c r="G37" s="1275"/>
      <c r="H37" s="1275"/>
      <c r="I37" s="1275"/>
      <c r="J37" s="1280"/>
      <c r="K37" s="1293"/>
      <c r="L37" s="1293"/>
      <c r="M37" s="1293"/>
      <c r="N37" s="1293"/>
      <c r="O37" s="1293"/>
      <c r="P37" s="550"/>
      <c r="Q37" s="200"/>
      <c r="R37" s="200"/>
      <c r="S37" s="200"/>
      <c r="T37" s="629"/>
    </row>
    <row r="38" spans="1:21" ht="30.75" thickBot="1">
      <c r="A38" s="636">
        <v>6</v>
      </c>
      <c r="B38" s="1277"/>
      <c r="C38" s="1277"/>
      <c r="D38" s="633" t="s">
        <v>829</v>
      </c>
      <c r="E38" s="633"/>
      <c r="F38" s="782">
        <v>0</v>
      </c>
      <c r="G38" s="782">
        <v>0</v>
      </c>
      <c r="H38" s="782"/>
      <c r="I38" s="782"/>
      <c r="J38" s="635"/>
      <c r="K38" s="634"/>
      <c r="L38" s="634"/>
      <c r="M38" s="634"/>
      <c r="N38" s="634"/>
      <c r="O38" s="634"/>
      <c r="P38" s="639" t="str">
        <f t="shared" si="4"/>
        <v>T</v>
      </c>
      <c r="Q38" s="556"/>
      <c r="R38" s="556"/>
      <c r="S38" s="556"/>
      <c r="T38" s="630"/>
    </row>
    <row r="39" spans="1:21">
      <c r="E39" s="564"/>
      <c r="F39" s="564"/>
      <c r="G39" s="564"/>
      <c r="H39" s="564"/>
      <c r="I39" s="564"/>
      <c r="J39" s="564"/>
      <c r="P39" s="638"/>
    </row>
    <row r="40" spans="1:21">
      <c r="E40" s="564"/>
      <c r="F40" s="564"/>
      <c r="G40" s="564"/>
      <c r="H40" s="564"/>
      <c r="Q40" s="564"/>
    </row>
    <row r="41" spans="1:21" ht="15">
      <c r="A41" s="54" t="s">
        <v>25</v>
      </c>
      <c r="B41" s="54"/>
      <c r="C41" s="54"/>
      <c r="D41" s="54"/>
      <c r="E41" s="2"/>
      <c r="F41" s="2"/>
      <c r="G41" s="2"/>
      <c r="H41" s="2"/>
      <c r="I41" s="2"/>
      <c r="J41" s="2"/>
      <c r="K41" s="2"/>
      <c r="L41" s="2"/>
      <c r="M41" s="2"/>
      <c r="N41" s="60"/>
      <c r="O41" s="60"/>
      <c r="P41" s="60"/>
      <c r="Q41" s="2"/>
      <c r="R41" s="2"/>
      <c r="S41" s="2"/>
      <c r="T41" s="2"/>
    </row>
    <row r="42" spans="1:21" ht="15">
      <c r="A42" s="2"/>
      <c r="B42" s="2"/>
      <c r="C42" s="2"/>
      <c r="D42" s="2"/>
      <c r="E42" s="2"/>
      <c r="F42" s="2"/>
      <c r="G42" s="2"/>
      <c r="H42" s="2"/>
      <c r="I42" s="2"/>
      <c r="J42" s="2"/>
      <c r="K42" s="2"/>
      <c r="L42" s="2"/>
      <c r="M42" s="2"/>
      <c r="N42" s="2"/>
      <c r="O42" s="2"/>
      <c r="P42" s="2"/>
      <c r="Q42" s="2"/>
      <c r="R42" s="2"/>
      <c r="S42" s="2"/>
      <c r="T42" s="2"/>
    </row>
    <row r="43" spans="1:21" ht="15">
      <c r="A43" s="494"/>
      <c r="B43" s="495"/>
      <c r="C43" s="495"/>
      <c r="D43" s="495"/>
      <c r="E43" s="495"/>
      <c r="F43" s="495"/>
      <c r="G43" s="495"/>
      <c r="H43" s="495"/>
      <c r="I43" s="495"/>
      <c r="J43" s="495"/>
      <c r="K43" s="495"/>
      <c r="L43" s="495"/>
      <c r="M43" s="495"/>
      <c r="N43" s="189"/>
      <c r="O43" s="189"/>
      <c r="P43" s="189"/>
      <c r="Q43" s="495"/>
      <c r="R43" s="495"/>
      <c r="S43" s="495"/>
      <c r="T43" s="496"/>
    </row>
    <row r="44" spans="1:21" ht="15">
      <c r="A44" s="494"/>
      <c r="B44" s="495"/>
      <c r="C44" s="495"/>
      <c r="D44" s="495"/>
      <c r="E44" s="495"/>
      <c r="F44" s="495"/>
      <c r="G44" s="495"/>
      <c r="H44" s="495"/>
      <c r="I44" s="495"/>
      <c r="J44" s="495"/>
      <c r="K44" s="495"/>
      <c r="L44" s="495"/>
      <c r="M44" s="495"/>
      <c r="N44" s="189"/>
      <c r="O44" s="189"/>
      <c r="P44" s="189"/>
      <c r="Q44" s="495"/>
      <c r="R44" s="495"/>
      <c r="S44" s="495"/>
      <c r="T44" s="496"/>
    </row>
    <row r="45" spans="1:21" ht="15">
      <c r="A45" s="494"/>
      <c r="B45" s="495"/>
      <c r="C45" s="495"/>
      <c r="D45" s="495"/>
      <c r="E45" s="495"/>
      <c r="F45" s="495"/>
      <c r="G45" s="495"/>
      <c r="H45" s="495"/>
      <c r="I45" s="495"/>
      <c r="J45" s="495"/>
      <c r="K45" s="495"/>
      <c r="L45" s="495"/>
      <c r="M45" s="495"/>
      <c r="N45" s="189"/>
      <c r="O45" s="189"/>
      <c r="P45" s="189"/>
      <c r="Q45" s="495"/>
      <c r="R45" s="495"/>
      <c r="S45" s="495"/>
      <c r="T45" s="496"/>
    </row>
    <row r="46" spans="1:21" ht="15">
      <c r="A46" s="494"/>
      <c r="B46" s="495"/>
      <c r="C46" s="495"/>
      <c r="D46" s="495"/>
      <c r="E46" s="495"/>
      <c r="F46" s="495"/>
      <c r="G46" s="495"/>
      <c r="H46" s="495"/>
      <c r="I46" s="495"/>
      <c r="J46" s="495"/>
      <c r="K46" s="495"/>
      <c r="L46" s="495"/>
      <c r="M46" s="495"/>
      <c r="N46" s="189"/>
      <c r="O46" s="189"/>
      <c r="P46" s="189"/>
      <c r="Q46" s="495"/>
      <c r="R46" s="495"/>
      <c r="S46" s="495"/>
      <c r="T46" s="496"/>
    </row>
    <row r="47" spans="1:21" ht="15">
      <c r="A47" s="494"/>
      <c r="B47" s="495"/>
      <c r="C47" s="495"/>
      <c r="D47" s="495"/>
      <c r="E47" s="495"/>
      <c r="F47" s="495"/>
      <c r="G47" s="495"/>
      <c r="H47" s="495"/>
      <c r="I47" s="495"/>
      <c r="J47" s="495"/>
      <c r="K47" s="495"/>
      <c r="L47" s="495"/>
      <c r="M47" s="495"/>
      <c r="N47" s="189"/>
      <c r="O47" s="189"/>
      <c r="P47" s="189"/>
      <c r="Q47" s="495"/>
      <c r="R47" s="495"/>
      <c r="S47" s="495"/>
      <c r="T47" s="496"/>
    </row>
    <row r="48" spans="1:21" ht="15">
      <c r="A48" s="494"/>
      <c r="B48" s="495"/>
      <c r="C48" s="495"/>
      <c r="D48" s="495"/>
      <c r="E48" s="495"/>
      <c r="F48" s="495"/>
      <c r="G48" s="495"/>
      <c r="H48" s="495"/>
      <c r="I48" s="495"/>
      <c r="J48" s="495"/>
      <c r="K48" s="495"/>
      <c r="L48" s="495"/>
      <c r="M48" s="495"/>
      <c r="N48" s="189"/>
      <c r="O48" s="189"/>
      <c r="P48" s="189"/>
      <c r="Q48" s="495"/>
      <c r="R48" s="495"/>
      <c r="S48" s="495"/>
      <c r="T48" s="496"/>
    </row>
    <row r="49" spans="1:20" ht="15">
      <c r="A49" s="494"/>
      <c r="B49" s="495"/>
      <c r="C49" s="495"/>
      <c r="D49" s="495"/>
      <c r="E49" s="495"/>
      <c r="F49" s="495"/>
      <c r="G49" s="495"/>
      <c r="H49" s="495"/>
      <c r="I49" s="495"/>
      <c r="J49" s="495"/>
      <c r="K49" s="495"/>
      <c r="L49" s="495"/>
      <c r="M49" s="495"/>
      <c r="N49" s="189"/>
      <c r="O49" s="189"/>
      <c r="P49" s="189"/>
      <c r="Q49" s="495"/>
      <c r="R49" s="495"/>
      <c r="S49" s="495"/>
      <c r="T49" s="496"/>
    </row>
    <row r="50" spans="1:20" ht="15">
      <c r="A50" s="494"/>
      <c r="B50" s="495"/>
      <c r="C50" s="495"/>
      <c r="D50" s="495"/>
      <c r="E50" s="495"/>
      <c r="F50" s="495"/>
      <c r="G50" s="495"/>
      <c r="H50" s="495"/>
      <c r="I50" s="495"/>
      <c r="J50" s="495"/>
      <c r="K50" s="495"/>
      <c r="L50" s="495"/>
      <c r="M50" s="495"/>
      <c r="N50" s="189"/>
      <c r="O50" s="189"/>
      <c r="P50" s="189"/>
      <c r="Q50" s="495"/>
      <c r="R50" s="495"/>
      <c r="S50" s="495"/>
      <c r="T50" s="496"/>
    </row>
    <row r="51" spans="1:20" ht="15">
      <c r="A51" s="494"/>
      <c r="B51" s="495"/>
      <c r="C51" s="495"/>
      <c r="D51" s="495"/>
      <c r="E51" s="495"/>
      <c r="F51" s="495"/>
      <c r="G51" s="495"/>
      <c r="H51" s="495"/>
      <c r="I51" s="495"/>
      <c r="J51" s="495"/>
      <c r="K51" s="495"/>
      <c r="L51" s="495"/>
      <c r="M51" s="495"/>
      <c r="N51" s="189"/>
      <c r="O51" s="189"/>
      <c r="P51" s="189"/>
      <c r="Q51" s="495"/>
      <c r="R51" s="495"/>
      <c r="S51" s="495"/>
      <c r="T51" s="496"/>
    </row>
    <row r="52" spans="1:20" ht="15">
      <c r="A52" s="494"/>
      <c r="B52" s="495"/>
      <c r="C52" s="495"/>
      <c r="D52" s="495"/>
      <c r="E52" s="495"/>
      <c r="F52" s="495"/>
      <c r="G52" s="495"/>
      <c r="H52" s="495"/>
      <c r="I52" s="495"/>
      <c r="J52" s="495"/>
      <c r="K52" s="495"/>
      <c r="L52" s="495"/>
      <c r="M52" s="495"/>
      <c r="N52" s="189"/>
      <c r="O52" s="189"/>
      <c r="P52" s="189"/>
      <c r="Q52" s="495"/>
      <c r="R52" s="495"/>
      <c r="S52" s="495"/>
      <c r="T52" s="496"/>
    </row>
    <row r="53" spans="1:20" ht="15">
      <c r="A53" s="494"/>
      <c r="B53" s="495"/>
      <c r="C53" s="495"/>
      <c r="D53" s="495"/>
      <c r="E53" s="495"/>
      <c r="F53" s="495"/>
      <c r="G53" s="495"/>
      <c r="H53" s="495"/>
      <c r="I53" s="495"/>
      <c r="J53" s="495"/>
      <c r="K53" s="495"/>
      <c r="L53" s="495"/>
      <c r="M53" s="495"/>
      <c r="N53" s="190"/>
      <c r="O53" s="190"/>
      <c r="P53" s="190"/>
      <c r="Q53" s="495"/>
      <c r="R53" s="495"/>
      <c r="S53" s="495"/>
      <c r="T53" s="496"/>
    </row>
    <row r="54" spans="1:20" ht="15">
      <c r="A54" s="1"/>
      <c r="B54" s="1"/>
      <c r="C54" s="1"/>
      <c r="D54" s="1"/>
      <c r="E54" s="1"/>
      <c r="F54" s="1"/>
      <c r="G54" s="1"/>
      <c r="H54" s="1"/>
      <c r="I54" s="1"/>
      <c r="J54" s="1"/>
      <c r="K54" s="1"/>
      <c r="L54" s="1"/>
      <c r="M54" s="1"/>
      <c r="N54" s="1"/>
      <c r="O54" s="1"/>
      <c r="P54" s="1"/>
      <c r="Q54" s="1"/>
      <c r="R54" s="1"/>
      <c r="S54" s="1"/>
      <c r="T54" s="1"/>
    </row>
  </sheetData>
  <mergeCells count="114">
    <mergeCell ref="T28:T32"/>
    <mergeCell ref="O33:O37"/>
    <mergeCell ref="K28:K32"/>
    <mergeCell ref="L28:L32"/>
    <mergeCell ref="M28:M32"/>
    <mergeCell ref="N28:N32"/>
    <mergeCell ref="O28:O32"/>
    <mergeCell ref="Q28:Q32"/>
    <mergeCell ref="R28:R32"/>
    <mergeCell ref="S28:S32"/>
    <mergeCell ref="K33:K37"/>
    <mergeCell ref="L33:L37"/>
    <mergeCell ref="M33:M37"/>
    <mergeCell ref="N33:N37"/>
    <mergeCell ref="A33:A37"/>
    <mergeCell ref="P24:P27"/>
    <mergeCell ref="P28:P31"/>
    <mergeCell ref="P32:P35"/>
    <mergeCell ref="G28:G32"/>
    <mergeCell ref="G33:G37"/>
    <mergeCell ref="F28:F32"/>
    <mergeCell ref="B17:B38"/>
    <mergeCell ref="C17:C38"/>
    <mergeCell ref="D33:D37"/>
    <mergeCell ref="H28:H32"/>
    <mergeCell ref="F33:F37"/>
    <mergeCell ref="H33:H37"/>
    <mergeCell ref="I33:I37"/>
    <mergeCell ref="I28:I32"/>
    <mergeCell ref="J33:J37"/>
    <mergeCell ref="D28:D32"/>
    <mergeCell ref="G17:G20"/>
    <mergeCell ref="H17:H20"/>
    <mergeCell ref="I17:I20"/>
    <mergeCell ref="K17:K20"/>
    <mergeCell ref="L17:L20"/>
    <mergeCell ref="M17:M20"/>
    <mergeCell ref="N24:N27"/>
    <mergeCell ref="A2:E4"/>
    <mergeCell ref="F2:M2"/>
    <mergeCell ref="A21:A23"/>
    <mergeCell ref="A14:A15"/>
    <mergeCell ref="D17:D20"/>
    <mergeCell ref="J17:J20"/>
    <mergeCell ref="A28:A32"/>
    <mergeCell ref="J28:J32"/>
    <mergeCell ref="A24:A27"/>
    <mergeCell ref="D24:D27"/>
    <mergeCell ref="J24:J27"/>
    <mergeCell ref="F24:F27"/>
    <mergeCell ref="M24:M27"/>
    <mergeCell ref="G24:G27"/>
    <mergeCell ref="I24:I27"/>
    <mergeCell ref="H24:H27"/>
    <mergeCell ref="K24:K27"/>
    <mergeCell ref="L24:L27"/>
    <mergeCell ref="N2:T2"/>
    <mergeCell ref="F3:M4"/>
    <mergeCell ref="N3:T3"/>
    <mergeCell ref="N4:T4"/>
    <mergeCell ref="A17:A20"/>
    <mergeCell ref="Q17:Q20"/>
    <mergeCell ref="R17:R20"/>
    <mergeCell ref="S17:S20"/>
    <mergeCell ref="T17:T20"/>
    <mergeCell ref="K14:K15"/>
    <mergeCell ref="L14:L15"/>
    <mergeCell ref="A6:E6"/>
    <mergeCell ref="F6:M6"/>
    <mergeCell ref="A7:E7"/>
    <mergeCell ref="F7:M7"/>
    <mergeCell ref="A8:E8"/>
    <mergeCell ref="F8:M8"/>
    <mergeCell ref="A9:E9"/>
    <mergeCell ref="F9:M9"/>
    <mergeCell ref="A11:T11"/>
    <mergeCell ref="A13:L13"/>
    <mergeCell ref="M13:T13"/>
    <mergeCell ref="B14:B15"/>
    <mergeCell ref="C14:C15"/>
    <mergeCell ref="T14:T15"/>
    <mergeCell ref="M14:M15"/>
    <mergeCell ref="N14:P14"/>
    <mergeCell ref="R14:R15"/>
    <mergeCell ref="Q14:Q15"/>
    <mergeCell ref="F17:F20"/>
    <mergeCell ref="D21:D23"/>
    <mergeCell ref="F21:F23"/>
    <mergeCell ref="G21:G23"/>
    <mergeCell ref="H21:H23"/>
    <mergeCell ref="I21:I23"/>
    <mergeCell ref="J21:J23"/>
    <mergeCell ref="D14:D15"/>
    <mergeCell ref="E14:E15"/>
    <mergeCell ref="F14:I14"/>
    <mergeCell ref="J14:J15"/>
    <mergeCell ref="P21:P23"/>
    <mergeCell ref="P17:P20"/>
    <mergeCell ref="N17:N20"/>
    <mergeCell ref="O17:O20"/>
    <mergeCell ref="O24:O27"/>
    <mergeCell ref="O21:O23"/>
    <mergeCell ref="S21:S23"/>
    <mergeCell ref="T21:T23"/>
    <mergeCell ref="K21:K23"/>
    <mergeCell ref="L21:L23"/>
    <mergeCell ref="M21:M23"/>
    <mergeCell ref="N21:N23"/>
    <mergeCell ref="R21:R23"/>
    <mergeCell ref="Q21:Q23"/>
    <mergeCell ref="T24:T27"/>
    <mergeCell ref="S24:S27"/>
    <mergeCell ref="R24:R27"/>
    <mergeCell ref="Q24:Q27"/>
  </mergeCells>
  <conditionalFormatting sqref="P17 P21 P24 P28 P32 P36">
    <cfRule type="containsText" dxfId="23" priority="5" stopIfTrue="1" operator="containsText" text="P">
      <formula>NOT(ISERROR(SEARCH("P",P17)))</formula>
    </cfRule>
    <cfRule type="containsText" dxfId="22" priority="6" stopIfTrue="1" operator="containsText" text="R">
      <formula>NOT(ISERROR(SEARCH("R",P17)))</formula>
    </cfRule>
    <cfRule type="containsText" dxfId="21" priority="7" operator="containsText" text="T">
      <formula>NOT(ISERROR(SEARCH("T",P17)))</formula>
    </cfRule>
  </conditionalFormatting>
  <conditionalFormatting sqref="P24 P17 P21 P28 P32 P36">
    <cfRule type="iconSet" priority="128">
      <iconSet iconSet="3Symbols2">
        <cfvo type="percent" val="0"/>
        <cfvo type="percent" val="0.74"/>
        <cfvo type="percent" val="0.85"/>
      </iconSet>
    </cfRule>
  </conditionalFormatting>
  <conditionalFormatting sqref="P38">
    <cfRule type="containsText" dxfId="20" priority="1" stopIfTrue="1" operator="containsText" text="P">
      <formula>NOT(ISERROR(SEARCH("P",P38)))</formula>
    </cfRule>
    <cfRule type="containsText" dxfId="19" priority="2" stopIfTrue="1" operator="containsText" text="R">
      <formula>NOT(ISERROR(SEARCH("R",P38)))</formula>
    </cfRule>
    <cfRule type="containsText" dxfId="18" priority="3" operator="containsText" text="T">
      <formula>NOT(ISERROR(SEARCH("T",P38)))</formula>
    </cfRule>
  </conditionalFormatting>
  <conditionalFormatting sqref="P38">
    <cfRule type="iconSet" priority="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9"/>
  <sheetViews>
    <sheetView zoomScale="66" zoomScaleNormal="66" workbookViewId="0">
      <selection activeCell="J24" sqref="J24:J27"/>
    </sheetView>
  </sheetViews>
  <sheetFormatPr baseColWidth="10" defaultColWidth="11.42578125" defaultRowHeight="15"/>
  <cols>
    <col min="1" max="1" width="11.42578125" style="194"/>
    <col min="2" max="2" width="34.5703125" style="194" customWidth="1"/>
    <col min="3" max="3" width="30" style="194" customWidth="1"/>
    <col min="4" max="4" width="46.5703125" style="194" customWidth="1"/>
    <col min="5" max="5" width="81.85546875" style="194" customWidth="1"/>
    <col min="6" max="9" width="11.42578125" style="194"/>
    <col min="10" max="10" width="67.42578125" style="194" customWidth="1"/>
    <col min="11" max="11" width="27" style="194" customWidth="1"/>
    <col min="12" max="12" width="31.5703125" style="194" customWidth="1"/>
    <col min="13" max="13" width="11.42578125" style="194"/>
    <col min="14" max="14" width="21" style="194" customWidth="1"/>
    <col min="15" max="16" width="11.42578125" style="194"/>
    <col min="17" max="17" width="31.85546875" style="194" customWidth="1"/>
    <col min="18" max="18" width="24.140625" style="194" customWidth="1"/>
    <col min="19" max="19" width="11.42578125" style="194"/>
    <col min="20" max="20" width="19.42578125" style="194" customWidth="1"/>
    <col min="21" max="16384" width="11.42578125" style="194"/>
  </cols>
  <sheetData>
    <row r="1" spans="1:20" ht="15.75" thickBot="1"/>
    <row r="2" spans="1:20" ht="16.5" thickBot="1">
      <c r="A2" s="1250"/>
      <c r="B2" s="1251"/>
      <c r="C2" s="1251"/>
      <c r="D2" s="1251"/>
      <c r="E2" s="1252"/>
      <c r="F2" s="1259" t="s">
        <v>18</v>
      </c>
      <c r="G2" s="1260"/>
      <c r="H2" s="1260"/>
      <c r="I2" s="1260"/>
      <c r="J2" s="1260"/>
      <c r="K2" s="1260"/>
      <c r="L2" s="1260"/>
      <c r="M2" s="1261"/>
      <c r="N2" s="1212" t="s">
        <v>19</v>
      </c>
      <c r="O2" s="1213"/>
      <c r="P2" s="1213"/>
      <c r="Q2" s="1213"/>
      <c r="R2" s="1213"/>
      <c r="S2" s="1213"/>
      <c r="T2" s="1214"/>
    </row>
    <row r="3" spans="1:20" ht="16.5" thickBot="1">
      <c r="A3" s="1253"/>
      <c r="B3" s="1254"/>
      <c r="C3" s="1254"/>
      <c r="D3" s="1254"/>
      <c r="E3" s="1255"/>
      <c r="F3" s="1215" t="s">
        <v>17</v>
      </c>
      <c r="G3" s="1216"/>
      <c r="H3" s="1216"/>
      <c r="I3" s="1216"/>
      <c r="J3" s="1216"/>
      <c r="K3" s="1216"/>
      <c r="L3" s="1216"/>
      <c r="M3" s="1217"/>
      <c r="N3" s="1221" t="s">
        <v>216</v>
      </c>
      <c r="O3" s="1222"/>
      <c r="P3" s="1222"/>
      <c r="Q3" s="1222"/>
      <c r="R3" s="1222"/>
      <c r="S3" s="1222"/>
      <c r="T3" s="1223"/>
    </row>
    <row r="4" spans="1:20" ht="16.5" thickBot="1">
      <c r="A4" s="1256"/>
      <c r="B4" s="1257"/>
      <c r="C4" s="1257"/>
      <c r="D4" s="1257"/>
      <c r="E4" s="1258"/>
      <c r="F4" s="1218"/>
      <c r="G4" s="1219"/>
      <c r="H4" s="1219"/>
      <c r="I4" s="1219"/>
      <c r="J4" s="1219"/>
      <c r="K4" s="1219"/>
      <c r="L4" s="1219"/>
      <c r="M4" s="1220"/>
      <c r="N4" s="1224" t="s">
        <v>8</v>
      </c>
      <c r="O4" s="1225"/>
      <c r="P4" s="1225"/>
      <c r="Q4" s="1225"/>
      <c r="R4" s="1225"/>
      <c r="S4" s="1225"/>
      <c r="T4" s="1226"/>
    </row>
    <row r="5" spans="1:20" ht="15.75">
      <c r="A5" s="267"/>
      <c r="B5" s="267"/>
      <c r="C5" s="267"/>
      <c r="D5" s="267"/>
      <c r="E5" s="267"/>
      <c r="F5" s="267"/>
      <c r="G5" s="267"/>
      <c r="H5" s="267"/>
      <c r="I5" s="267"/>
      <c r="J5" s="514"/>
      <c r="K5" s="514"/>
      <c r="L5" s="520"/>
      <c r="M5" s="520"/>
      <c r="N5" s="520"/>
      <c r="O5" s="520"/>
      <c r="P5" s="520"/>
      <c r="Q5" s="520"/>
      <c r="R5" s="520"/>
      <c r="S5" s="520"/>
      <c r="T5" s="520"/>
    </row>
    <row r="6" spans="1:20" ht="15.75">
      <c r="A6" s="1233" t="s">
        <v>10</v>
      </c>
      <c r="B6" s="1233"/>
      <c r="C6" s="1233"/>
      <c r="D6" s="1233"/>
      <c r="E6" s="1233"/>
      <c r="F6" s="1234" t="s">
        <v>490</v>
      </c>
      <c r="G6" s="1235"/>
      <c r="H6" s="1235"/>
      <c r="I6" s="1235"/>
      <c r="J6" s="1235"/>
      <c r="K6" s="1235"/>
      <c r="L6" s="1235"/>
      <c r="M6" s="1236"/>
      <c r="N6" s="520"/>
      <c r="O6" s="520"/>
      <c r="P6" s="520"/>
      <c r="Q6" s="520"/>
      <c r="R6" s="520"/>
      <c r="S6" s="520"/>
      <c r="T6" s="520"/>
    </row>
    <row r="7" spans="1:20" ht="15.75">
      <c r="A7" s="1233" t="s">
        <v>26</v>
      </c>
      <c r="B7" s="1233"/>
      <c r="C7" s="1233"/>
      <c r="D7" s="1233"/>
      <c r="E7" s="1233"/>
      <c r="F7" s="1234">
        <v>2021</v>
      </c>
      <c r="G7" s="1235"/>
      <c r="H7" s="1235"/>
      <c r="I7" s="1235"/>
      <c r="J7" s="1235"/>
      <c r="K7" s="1235"/>
      <c r="L7" s="1235"/>
      <c r="M7" s="1236"/>
      <c r="N7" s="520"/>
      <c r="O7" s="520"/>
      <c r="P7" s="520"/>
      <c r="Q7" s="520"/>
      <c r="R7" s="520"/>
      <c r="S7" s="520"/>
      <c r="T7" s="520"/>
    </row>
    <row r="8" spans="1:20" ht="15.75">
      <c r="A8" s="1233" t="s">
        <v>6</v>
      </c>
      <c r="B8" s="1233"/>
      <c r="C8" s="1233"/>
      <c r="D8" s="1233"/>
      <c r="E8" s="1233"/>
      <c r="F8" s="1328">
        <v>44197</v>
      </c>
      <c r="G8" s="1235"/>
      <c r="H8" s="1235"/>
      <c r="I8" s="1235"/>
      <c r="J8" s="1235"/>
      <c r="K8" s="1235"/>
      <c r="L8" s="1235"/>
      <c r="M8" s="1236"/>
      <c r="N8" s="520"/>
      <c r="O8" s="520"/>
      <c r="P8" s="520"/>
      <c r="Q8" s="520"/>
      <c r="R8" s="520"/>
      <c r="S8" s="520"/>
      <c r="T8" s="520"/>
    </row>
    <row r="9" spans="1:20" ht="15.75">
      <c r="A9" s="1233" t="s">
        <v>7</v>
      </c>
      <c r="B9" s="1233"/>
      <c r="C9" s="1233"/>
      <c r="D9" s="1233"/>
      <c r="E9" s="1233"/>
      <c r="F9" s="1328">
        <v>44206</v>
      </c>
      <c r="G9" s="1235"/>
      <c r="H9" s="1235"/>
      <c r="I9" s="1235"/>
      <c r="J9" s="1235"/>
      <c r="K9" s="1235"/>
      <c r="L9" s="1235"/>
      <c r="M9" s="1236"/>
      <c r="N9" s="520"/>
      <c r="O9" s="520"/>
      <c r="P9" s="520"/>
      <c r="Q9" s="520"/>
      <c r="R9" s="520"/>
      <c r="S9" s="520"/>
      <c r="T9" s="520"/>
    </row>
    <row r="10" spans="1:20" ht="16.5" thickBot="1">
      <c r="A10" s="646"/>
      <c r="B10" s="646"/>
      <c r="C10" s="646"/>
      <c r="D10" s="647"/>
      <c r="E10" s="647"/>
      <c r="F10" s="648"/>
      <c r="G10" s="647"/>
      <c r="H10" s="647"/>
      <c r="I10" s="647"/>
      <c r="J10" s="649"/>
      <c r="K10" s="650"/>
      <c r="L10" s="650"/>
      <c r="M10" s="651"/>
      <c r="N10" s="652"/>
      <c r="O10" s="652"/>
      <c r="P10" s="652"/>
      <c r="Q10" s="652"/>
      <c r="R10" s="652"/>
      <c r="S10" s="652"/>
      <c r="T10" s="652"/>
    </row>
    <row r="11" spans="1:20" ht="16.5" thickBot="1">
      <c r="A11" s="1329" t="s">
        <v>9</v>
      </c>
      <c r="B11" s="1330"/>
      <c r="C11" s="1330"/>
      <c r="D11" s="1330"/>
      <c r="E11" s="1330"/>
      <c r="F11" s="1330"/>
      <c r="G11" s="1330"/>
      <c r="H11" s="1330"/>
      <c r="I11" s="1330"/>
      <c r="J11" s="1330"/>
      <c r="K11" s="1330"/>
      <c r="L11" s="1330"/>
      <c r="M11" s="1330"/>
      <c r="N11" s="1330"/>
      <c r="O11" s="1330"/>
      <c r="P11" s="1330"/>
      <c r="Q11" s="1330"/>
      <c r="R11" s="1330"/>
      <c r="S11" s="1330"/>
      <c r="T11" s="1331"/>
    </row>
    <row r="12" spans="1:20" ht="16.5" thickBot="1">
      <c r="A12" s="653"/>
      <c r="B12" s="654"/>
      <c r="C12" s="654"/>
      <c r="D12" s="655"/>
      <c r="E12" s="655"/>
      <c r="F12" s="654"/>
      <c r="G12" s="655"/>
      <c r="H12" s="655"/>
      <c r="I12" s="655"/>
      <c r="J12" s="656"/>
      <c r="K12" s="655"/>
      <c r="L12" s="655"/>
      <c r="M12" s="654"/>
      <c r="N12" s="655"/>
      <c r="O12" s="655"/>
      <c r="P12" s="655"/>
      <c r="Q12" s="655"/>
      <c r="R12" s="655"/>
      <c r="S12" s="655"/>
      <c r="T12" s="657"/>
    </row>
    <row r="13" spans="1:20" ht="16.5" thickBot="1">
      <c r="A13" s="1332" t="s">
        <v>16</v>
      </c>
      <c r="B13" s="1333"/>
      <c r="C13" s="1333"/>
      <c r="D13" s="1333"/>
      <c r="E13" s="1333"/>
      <c r="F13" s="1333"/>
      <c r="G13" s="1333"/>
      <c r="H13" s="1333"/>
      <c r="I13" s="1333"/>
      <c r="J13" s="1333"/>
      <c r="K13" s="1333"/>
      <c r="L13" s="1334"/>
      <c r="M13" s="1335" t="s">
        <v>1</v>
      </c>
      <c r="N13" s="1336"/>
      <c r="O13" s="1336"/>
      <c r="P13" s="1336"/>
      <c r="Q13" s="1336"/>
      <c r="R13" s="1336"/>
      <c r="S13" s="1336"/>
      <c r="T13" s="1337"/>
    </row>
    <row r="14" spans="1:20" ht="32.25" customHeight="1" thickBot="1">
      <c r="A14" s="1316" t="s">
        <v>28</v>
      </c>
      <c r="B14" s="1338" t="s">
        <v>555</v>
      </c>
      <c r="C14" s="1338" t="s">
        <v>556</v>
      </c>
      <c r="D14" s="1316" t="s">
        <v>27</v>
      </c>
      <c r="E14" s="1318" t="s">
        <v>20</v>
      </c>
      <c r="F14" s="1325" t="s">
        <v>11</v>
      </c>
      <c r="G14" s="1326"/>
      <c r="H14" s="1326"/>
      <c r="I14" s="1327"/>
      <c r="J14" s="1305" t="s">
        <v>21</v>
      </c>
      <c r="K14" s="1305" t="s">
        <v>22</v>
      </c>
      <c r="L14" s="1305" t="s">
        <v>2</v>
      </c>
      <c r="M14" s="1307" t="s">
        <v>23</v>
      </c>
      <c r="N14" s="1309" t="s">
        <v>3</v>
      </c>
      <c r="O14" s="1310"/>
      <c r="P14" s="1311"/>
      <c r="Q14" s="1312" t="s">
        <v>390</v>
      </c>
      <c r="R14" s="1314" t="s">
        <v>5</v>
      </c>
      <c r="S14" s="658" t="s">
        <v>30</v>
      </c>
      <c r="T14" s="1300" t="s">
        <v>0</v>
      </c>
    </row>
    <row r="15" spans="1:20" ht="16.5" thickBot="1">
      <c r="A15" s="1317"/>
      <c r="B15" s="1339"/>
      <c r="C15" s="1339"/>
      <c r="D15" s="1317"/>
      <c r="E15" s="1319"/>
      <c r="F15" s="659" t="s">
        <v>12</v>
      </c>
      <c r="G15" s="659" t="s">
        <v>13</v>
      </c>
      <c r="H15" s="659" t="s">
        <v>14</v>
      </c>
      <c r="I15" s="659" t="s">
        <v>15</v>
      </c>
      <c r="J15" s="1306"/>
      <c r="K15" s="1306"/>
      <c r="L15" s="1306"/>
      <c r="M15" s="1308"/>
      <c r="N15" s="660" t="s">
        <v>31</v>
      </c>
      <c r="O15" s="661" t="s">
        <v>29</v>
      </c>
      <c r="P15" s="662" t="s">
        <v>32</v>
      </c>
      <c r="Q15" s="1313"/>
      <c r="R15" s="1315"/>
      <c r="S15" s="663"/>
      <c r="T15" s="1301"/>
    </row>
    <row r="16" spans="1:20">
      <c r="A16" s="664"/>
      <c r="B16" s="664"/>
      <c r="C16" s="664"/>
      <c r="F16" s="665"/>
      <c r="J16" s="666"/>
      <c r="L16" s="667"/>
      <c r="M16" s="664"/>
    </row>
    <row r="17" spans="1:20" ht="45">
      <c r="A17" s="1322">
        <v>1</v>
      </c>
      <c r="B17" s="1320" t="s">
        <v>566</v>
      </c>
      <c r="C17" s="1320" t="s">
        <v>689</v>
      </c>
      <c r="D17" s="1320" t="s">
        <v>497</v>
      </c>
      <c r="E17" s="668" t="s">
        <v>612</v>
      </c>
      <c r="F17" s="1342">
        <v>1</v>
      </c>
      <c r="G17" s="1344">
        <v>1</v>
      </c>
      <c r="H17" s="1344">
        <v>1</v>
      </c>
      <c r="I17" s="1347"/>
      <c r="J17" s="1320" t="s">
        <v>832</v>
      </c>
      <c r="K17" s="1354"/>
      <c r="L17" s="1347"/>
      <c r="M17" s="1342">
        <v>1</v>
      </c>
      <c r="N17" s="1340">
        <v>0</v>
      </c>
      <c r="O17" s="1359">
        <v>1</v>
      </c>
      <c r="P17" s="1362" t="str">
        <f>IF(O17&lt;=V$42,"T",IF(O17&lt;$Y$42,"R",IF(O17&gt;=$Y$42,"P")))</f>
        <v>P</v>
      </c>
      <c r="Q17" s="1347"/>
      <c r="R17" s="1347"/>
      <c r="S17" s="1347"/>
      <c r="T17" s="1350"/>
    </row>
    <row r="18" spans="1:20">
      <c r="A18" s="1323"/>
      <c r="B18" s="1321"/>
      <c r="C18" s="1321"/>
      <c r="D18" s="1321"/>
      <c r="E18" s="668" t="s">
        <v>597</v>
      </c>
      <c r="F18" s="1343"/>
      <c r="G18" s="1345"/>
      <c r="H18" s="1345"/>
      <c r="I18" s="1348"/>
      <c r="J18" s="1321"/>
      <c r="K18" s="1355"/>
      <c r="L18" s="1348"/>
      <c r="M18" s="1343"/>
      <c r="N18" s="1341"/>
      <c r="O18" s="1360"/>
      <c r="P18" s="1271"/>
      <c r="Q18" s="1348"/>
      <c r="R18" s="1348"/>
      <c r="S18" s="1348"/>
      <c r="T18" s="1351"/>
    </row>
    <row r="19" spans="1:20" ht="30">
      <c r="A19" s="1323"/>
      <c r="B19" s="1321"/>
      <c r="C19" s="1321"/>
      <c r="D19" s="1321"/>
      <c r="E19" s="668" t="s">
        <v>598</v>
      </c>
      <c r="F19" s="1343"/>
      <c r="G19" s="1345"/>
      <c r="H19" s="1345"/>
      <c r="I19" s="1348"/>
      <c r="J19" s="1321"/>
      <c r="K19" s="1355"/>
      <c r="L19" s="1348"/>
      <c r="M19" s="1343"/>
      <c r="N19" s="1341"/>
      <c r="O19" s="1360"/>
      <c r="P19" s="1271"/>
      <c r="Q19" s="1348"/>
      <c r="R19" s="1348"/>
      <c r="S19" s="1348"/>
      <c r="T19" s="1351"/>
    </row>
    <row r="20" spans="1:20" ht="54" customHeight="1">
      <c r="A20" s="1324"/>
      <c r="B20" s="1321"/>
      <c r="C20" s="1321"/>
      <c r="D20" s="1353"/>
      <c r="E20" s="668" t="s">
        <v>611</v>
      </c>
      <c r="F20" s="1357"/>
      <c r="G20" s="1346"/>
      <c r="H20" s="1346"/>
      <c r="I20" s="1349"/>
      <c r="J20" s="1353"/>
      <c r="K20" s="1356"/>
      <c r="L20" s="1349"/>
      <c r="M20" s="1357"/>
      <c r="N20" s="1358"/>
      <c r="O20" s="1361"/>
      <c r="P20" s="1363"/>
      <c r="Q20" s="1349"/>
      <c r="R20" s="1349"/>
      <c r="S20" s="1349"/>
      <c r="T20" s="1352"/>
    </row>
    <row r="21" spans="1:20" ht="60">
      <c r="A21" s="1322">
        <v>2</v>
      </c>
      <c r="B21" s="1321"/>
      <c r="C21" s="1321"/>
      <c r="D21" s="1320" t="s">
        <v>501</v>
      </c>
      <c r="E21" s="668" t="s">
        <v>614</v>
      </c>
      <c r="F21" s="1342">
        <v>1</v>
      </c>
      <c r="G21" s="1344">
        <v>1</v>
      </c>
      <c r="H21" s="1344">
        <v>1</v>
      </c>
      <c r="I21" s="1347"/>
      <c r="J21" s="1320" t="s">
        <v>502</v>
      </c>
      <c r="K21" s="1347"/>
      <c r="L21" s="1347"/>
      <c r="M21" s="1342">
        <v>1</v>
      </c>
      <c r="N21" s="1340">
        <f>IF(M21&lt;1,M21-AVERAGE(F21:I21),M21-(SUM(F21:I21)))</f>
        <v>-2</v>
      </c>
      <c r="O21" s="1359">
        <v>1</v>
      </c>
      <c r="P21" s="1362" t="str">
        <f>IF(O21&lt;=V$42,"T",IF(O21&lt;$Y$42,"R",IF(O21&gt;=$Y$42,"P")))</f>
        <v>P</v>
      </c>
      <c r="Q21" s="1347"/>
      <c r="R21" s="1347"/>
      <c r="S21" s="1347"/>
      <c r="T21" s="1350"/>
    </row>
    <row r="22" spans="1:20" ht="30">
      <c r="A22" s="1323"/>
      <c r="B22" s="1321"/>
      <c r="C22" s="1321"/>
      <c r="D22" s="1321"/>
      <c r="E22" s="669" t="s">
        <v>598</v>
      </c>
      <c r="F22" s="1343"/>
      <c r="G22" s="1345"/>
      <c r="H22" s="1345"/>
      <c r="I22" s="1348"/>
      <c r="J22" s="1321"/>
      <c r="K22" s="1348"/>
      <c r="L22" s="1348"/>
      <c r="M22" s="1343"/>
      <c r="N22" s="1341"/>
      <c r="O22" s="1360"/>
      <c r="P22" s="1271"/>
      <c r="Q22" s="1348"/>
      <c r="R22" s="1348"/>
      <c r="S22" s="1348"/>
      <c r="T22" s="1351"/>
    </row>
    <row r="23" spans="1:20" ht="30">
      <c r="A23" s="1323"/>
      <c r="B23" s="1321"/>
      <c r="C23" s="1321"/>
      <c r="D23" s="1321"/>
      <c r="E23" s="670" t="s">
        <v>613</v>
      </c>
      <c r="F23" s="1343"/>
      <c r="G23" s="1345"/>
      <c r="H23" s="1345"/>
      <c r="I23" s="1348"/>
      <c r="J23" s="1321"/>
      <c r="K23" s="1348"/>
      <c r="L23" s="1348"/>
      <c r="M23" s="1343"/>
      <c r="N23" s="1341"/>
      <c r="O23" s="1360"/>
      <c r="P23" s="1271"/>
      <c r="Q23" s="1348"/>
      <c r="R23" s="1348"/>
      <c r="S23" s="1348"/>
      <c r="T23" s="1351"/>
    </row>
    <row r="24" spans="1:20" ht="31.5" customHeight="1">
      <c r="A24" s="1364">
        <v>3</v>
      </c>
      <c r="B24" s="1376" t="s">
        <v>594</v>
      </c>
      <c r="C24" s="1198" t="s">
        <v>712</v>
      </c>
      <c r="D24" s="1198" t="s">
        <v>491</v>
      </c>
      <c r="E24" s="627" t="s">
        <v>654</v>
      </c>
      <c r="F24" s="1367">
        <v>5</v>
      </c>
      <c r="G24" s="1367">
        <v>3</v>
      </c>
      <c r="H24" s="1367">
        <v>3</v>
      </c>
      <c r="I24" s="1370"/>
      <c r="J24" s="1198" t="s">
        <v>834</v>
      </c>
      <c r="K24" s="1365"/>
      <c r="L24" s="1364"/>
      <c r="M24" s="1366">
        <v>1</v>
      </c>
      <c r="N24" s="1368">
        <f>IF(M24&lt;1,M24-AVERAGE(F24:I24),M24-(SUM(F24:I24)))</f>
        <v>-10</v>
      </c>
      <c r="O24" s="1369">
        <f>IF(M24&lt;1,(AVERAGE(F24:I24)/M24),SUM(F24:I24)/M24)</f>
        <v>11</v>
      </c>
      <c r="P24" s="1371" t="str">
        <f>IF(O24&lt;=V$42,"T",IF(O24&lt;$Y$42,"R",IF(O24&gt;=$Y$42,"P")))</f>
        <v>P</v>
      </c>
      <c r="Q24" s="1364"/>
      <c r="R24" s="1364"/>
      <c r="S24" s="1364"/>
      <c r="T24" s="1364"/>
    </row>
    <row r="25" spans="1:20" ht="31.5" customHeight="1">
      <c r="A25" s="1364"/>
      <c r="B25" s="1376"/>
      <c r="C25" s="1198"/>
      <c r="D25" s="1198"/>
      <c r="E25" s="627" t="s">
        <v>651</v>
      </c>
      <c r="F25" s="1367"/>
      <c r="G25" s="1367"/>
      <c r="H25" s="1367"/>
      <c r="I25" s="1370"/>
      <c r="J25" s="1198"/>
      <c r="K25" s="1365"/>
      <c r="L25" s="1364"/>
      <c r="M25" s="1367"/>
      <c r="N25" s="1368"/>
      <c r="O25" s="1369"/>
      <c r="P25" s="1371"/>
      <c r="Q25" s="1364"/>
      <c r="R25" s="1364"/>
      <c r="S25" s="1364"/>
      <c r="T25" s="1364"/>
    </row>
    <row r="26" spans="1:20" ht="30">
      <c r="A26" s="1364"/>
      <c r="B26" s="1376"/>
      <c r="C26" s="1198"/>
      <c r="D26" s="1198"/>
      <c r="E26" s="627" t="s">
        <v>653</v>
      </c>
      <c r="F26" s="1367"/>
      <c r="G26" s="1367"/>
      <c r="H26" s="1367"/>
      <c r="I26" s="1370"/>
      <c r="J26" s="1198"/>
      <c r="K26" s="1365"/>
      <c r="L26" s="1364"/>
      <c r="M26" s="1367"/>
      <c r="N26" s="1368"/>
      <c r="O26" s="1369"/>
      <c r="P26" s="1371"/>
      <c r="Q26" s="1364"/>
      <c r="R26" s="1364"/>
      <c r="S26" s="1364"/>
      <c r="T26" s="1364"/>
    </row>
    <row r="27" spans="1:20" ht="45">
      <c r="A27" s="1364"/>
      <c r="B27" s="1376"/>
      <c r="C27" s="1198"/>
      <c r="D27" s="1198"/>
      <c r="E27" s="627" t="s">
        <v>652</v>
      </c>
      <c r="F27" s="1367"/>
      <c r="G27" s="1367"/>
      <c r="H27" s="1367"/>
      <c r="I27" s="1370"/>
      <c r="J27" s="1198"/>
      <c r="K27" s="1365"/>
      <c r="L27" s="1364"/>
      <c r="M27" s="1367"/>
      <c r="N27" s="1368"/>
      <c r="O27" s="1369"/>
      <c r="P27" s="1371"/>
      <c r="Q27" s="1364"/>
      <c r="R27" s="1364"/>
      <c r="S27" s="1364"/>
      <c r="T27" s="1364"/>
    </row>
    <row r="28" spans="1:20" ht="30">
      <c r="A28" s="1364">
        <v>4</v>
      </c>
      <c r="B28" s="1376"/>
      <c r="C28" s="1198"/>
      <c r="D28" s="1198" t="s">
        <v>492</v>
      </c>
      <c r="E28" s="668" t="s">
        <v>658</v>
      </c>
      <c r="F28" s="1367">
        <v>15</v>
      </c>
      <c r="G28" s="1367">
        <v>10</v>
      </c>
      <c r="H28" s="1367">
        <v>10</v>
      </c>
      <c r="I28" s="1367"/>
      <c r="J28" s="1198" t="s">
        <v>833</v>
      </c>
      <c r="K28" s="1372"/>
      <c r="L28" s="1373"/>
      <c r="M28" s="1366">
        <v>1</v>
      </c>
      <c r="N28" s="1180">
        <f>IF(M28&lt;1,M28-AVERAGE(F28:I28),M28-(SUM(F28:I28)))</f>
        <v>-34</v>
      </c>
      <c r="O28" s="1174">
        <f>IF(M28&lt;1,(AVERAGE(F28:I28)/M28),SUM(F28:I28)/M28)</f>
        <v>35</v>
      </c>
      <c r="P28" s="1208" t="str">
        <f>IF(O28&lt;=V$42,"T",IF(O28&lt;$Y$42,"R",IF(O28&gt;=$Y$42,"P")))</f>
        <v>P</v>
      </c>
      <c r="Q28" s="205"/>
      <c r="R28" s="205"/>
      <c r="S28" s="205"/>
      <c r="T28" s="205"/>
    </row>
    <row r="29" spans="1:20" ht="45">
      <c r="A29" s="1364"/>
      <c r="B29" s="1376"/>
      <c r="C29" s="1198"/>
      <c r="D29" s="1198"/>
      <c r="E29" s="668" t="s">
        <v>657</v>
      </c>
      <c r="F29" s="1367"/>
      <c r="G29" s="1367"/>
      <c r="H29" s="1367"/>
      <c r="I29" s="1367"/>
      <c r="J29" s="1198"/>
      <c r="K29" s="1372"/>
      <c r="L29" s="1373"/>
      <c r="M29" s="1367"/>
      <c r="N29" s="1180"/>
      <c r="O29" s="1174"/>
      <c r="P29" s="1208"/>
      <c r="Q29" s="205"/>
      <c r="R29" s="205"/>
      <c r="S29" s="205"/>
      <c r="T29" s="205"/>
    </row>
    <row r="30" spans="1:20" ht="45">
      <c r="A30" s="1364"/>
      <c r="B30" s="1376"/>
      <c r="C30" s="1198"/>
      <c r="D30" s="1198"/>
      <c r="E30" s="668" t="s">
        <v>655</v>
      </c>
      <c r="F30" s="1367"/>
      <c r="G30" s="1367"/>
      <c r="H30" s="1367"/>
      <c r="I30" s="1367"/>
      <c r="J30" s="1198"/>
      <c r="K30" s="1372"/>
      <c r="L30" s="1373"/>
      <c r="M30" s="1367"/>
      <c r="N30" s="1180"/>
      <c r="O30" s="1174"/>
      <c r="P30" s="1208"/>
      <c r="Q30" s="205"/>
      <c r="R30" s="205"/>
      <c r="S30" s="205"/>
      <c r="T30" s="205"/>
    </row>
    <row r="31" spans="1:20" ht="45">
      <c r="A31" s="1364"/>
      <c r="B31" s="1376"/>
      <c r="C31" s="1198"/>
      <c r="D31" s="1198"/>
      <c r="E31" s="668" t="s">
        <v>656</v>
      </c>
      <c r="F31" s="1367"/>
      <c r="G31" s="1367"/>
      <c r="H31" s="1367"/>
      <c r="I31" s="1367"/>
      <c r="J31" s="1198"/>
      <c r="K31" s="1372"/>
      <c r="L31" s="1373"/>
      <c r="M31" s="1367"/>
      <c r="N31" s="1180"/>
      <c r="O31" s="1174"/>
      <c r="P31" s="1208"/>
      <c r="Q31" s="205"/>
      <c r="R31" s="205"/>
      <c r="S31" s="205"/>
      <c r="T31" s="205"/>
    </row>
    <row r="32" spans="1:20" ht="78.75" customHeight="1">
      <c r="A32" s="1364">
        <v>5</v>
      </c>
      <c r="B32" s="1376"/>
      <c r="C32" s="1198"/>
      <c r="D32" s="1198" t="s">
        <v>493</v>
      </c>
      <c r="E32" s="668" t="s">
        <v>661</v>
      </c>
      <c r="F32" s="1370">
        <v>0</v>
      </c>
      <c r="G32" s="1370">
        <v>0</v>
      </c>
      <c r="H32" s="1374">
        <v>1</v>
      </c>
      <c r="I32" s="1373"/>
      <c r="J32" s="1198" t="s">
        <v>494</v>
      </c>
      <c r="K32" s="1372"/>
      <c r="L32" s="1373"/>
      <c r="M32" s="1370">
        <v>1</v>
      </c>
      <c r="N32" s="1180">
        <f t="shared" ref="N32:N42" si="0">IF(M32&lt;1,M32-AVERAGE(F32:I32),M32-(SUM(F32:I32)))</f>
        <v>0</v>
      </c>
      <c r="O32" s="1174">
        <f t="shared" ref="O32:O42" si="1">IF(M32&lt;1,(AVERAGE(F32:I32)/M32),SUM(F32:I32)/M32)</f>
        <v>1</v>
      </c>
      <c r="P32" s="1208" t="str">
        <f>IF(O32&lt;=V$42,"T",IF(O32&lt;$Y$42,"R",IF(O32&gt;=$Y$42,"P")))</f>
        <v>P</v>
      </c>
      <c r="Q32" s="1347"/>
      <c r="R32" s="1347"/>
      <c r="S32" s="1347"/>
      <c r="T32" s="1347"/>
    </row>
    <row r="33" spans="1:20">
      <c r="A33" s="1364"/>
      <c r="B33" s="1376"/>
      <c r="C33" s="1198"/>
      <c r="D33" s="1198"/>
      <c r="E33" s="668" t="s">
        <v>660</v>
      </c>
      <c r="F33" s="1370"/>
      <c r="G33" s="1370"/>
      <c r="H33" s="1364"/>
      <c r="I33" s="1373"/>
      <c r="J33" s="1198"/>
      <c r="K33" s="1372"/>
      <c r="L33" s="1373"/>
      <c r="M33" s="1370"/>
      <c r="N33" s="1180"/>
      <c r="O33" s="1174"/>
      <c r="P33" s="1208"/>
      <c r="Q33" s="1348"/>
      <c r="R33" s="1348"/>
      <c r="S33" s="1348"/>
      <c r="T33" s="1348"/>
    </row>
    <row r="34" spans="1:20" ht="30">
      <c r="A34" s="1364"/>
      <c r="B34" s="1376"/>
      <c r="C34" s="1198"/>
      <c r="D34" s="1198"/>
      <c r="E34" s="668" t="s">
        <v>659</v>
      </c>
      <c r="F34" s="1370"/>
      <c r="G34" s="1370"/>
      <c r="H34" s="1364"/>
      <c r="I34" s="1373"/>
      <c r="J34" s="1198"/>
      <c r="K34" s="1372"/>
      <c r="L34" s="1373"/>
      <c r="M34" s="1370"/>
      <c r="N34" s="1180"/>
      <c r="O34" s="1174"/>
      <c r="P34" s="1208"/>
      <c r="Q34" s="1349"/>
      <c r="R34" s="1349"/>
      <c r="S34" s="1349"/>
      <c r="T34" s="1349"/>
    </row>
    <row r="35" spans="1:20" ht="75">
      <c r="A35" s="1364">
        <v>6</v>
      </c>
      <c r="B35" s="1376"/>
      <c r="C35" s="1198"/>
      <c r="D35" s="1198" t="s">
        <v>495</v>
      </c>
      <c r="E35" s="627" t="s">
        <v>663</v>
      </c>
      <c r="F35" s="1367">
        <v>8</v>
      </c>
      <c r="G35" s="1375">
        <v>8</v>
      </c>
      <c r="H35" s="1375">
        <v>8</v>
      </c>
      <c r="I35" s="1364"/>
      <c r="J35" s="1198" t="s">
        <v>836</v>
      </c>
      <c r="K35" s="1364"/>
      <c r="L35" s="1364"/>
      <c r="M35" s="1366">
        <v>1</v>
      </c>
      <c r="N35" s="1180">
        <f t="shared" si="0"/>
        <v>-23</v>
      </c>
      <c r="O35" s="1174">
        <f t="shared" si="1"/>
        <v>24</v>
      </c>
      <c r="P35" s="1208" t="str">
        <f>IF(O35&lt;=V$42,"T",IF(O35&lt;$Y$42,"R",IF(O35&gt;=$Y$42,"P")))</f>
        <v>P</v>
      </c>
      <c r="Q35" s="671"/>
      <c r="R35" s="671"/>
      <c r="S35" s="671"/>
      <c r="T35" s="671"/>
    </row>
    <row r="36" spans="1:20" ht="46.5" customHeight="1">
      <c r="A36" s="1364"/>
      <c r="B36" s="1376"/>
      <c r="C36" s="1198"/>
      <c r="D36" s="1198"/>
      <c r="E36" s="627" t="s">
        <v>662</v>
      </c>
      <c r="F36" s="1367"/>
      <c r="G36" s="1375"/>
      <c r="H36" s="1375"/>
      <c r="I36" s="1364"/>
      <c r="J36" s="1198"/>
      <c r="K36" s="1364"/>
      <c r="L36" s="1364"/>
      <c r="M36" s="1367"/>
      <c r="N36" s="1180"/>
      <c r="O36" s="1174"/>
      <c r="P36" s="1208"/>
      <c r="Q36" s="671"/>
      <c r="R36" s="671"/>
      <c r="S36" s="671"/>
      <c r="T36" s="671"/>
    </row>
    <row r="37" spans="1:20" ht="42" customHeight="1">
      <c r="A37" s="1364">
        <v>7</v>
      </c>
      <c r="B37" s="1376"/>
      <c r="C37" s="1198"/>
      <c r="D37" s="1198" t="s">
        <v>496</v>
      </c>
      <c r="E37" s="668" t="s">
        <v>669</v>
      </c>
      <c r="F37" s="1370">
        <v>1</v>
      </c>
      <c r="G37" s="1374">
        <v>1</v>
      </c>
      <c r="H37" s="1374">
        <v>1</v>
      </c>
      <c r="I37" s="1373"/>
      <c r="J37" s="1198" t="s">
        <v>835</v>
      </c>
      <c r="K37" s="1372"/>
      <c r="L37" s="1373"/>
      <c r="M37" s="1370">
        <v>1</v>
      </c>
      <c r="N37" s="1180">
        <f t="shared" si="0"/>
        <v>-2</v>
      </c>
      <c r="O37" s="1174">
        <v>1</v>
      </c>
      <c r="P37" s="1208" t="str">
        <f>IF(O37&lt;=V$42,"T",IF(O37&lt;$Y$42,"R",IF(O37&gt;=$Y$42,"P")))</f>
        <v>P</v>
      </c>
      <c r="Q37" s="205"/>
      <c r="R37" s="205"/>
      <c r="S37" s="205"/>
      <c r="T37" s="205"/>
    </row>
    <row r="38" spans="1:20" ht="86.25" customHeight="1">
      <c r="A38" s="1364"/>
      <c r="B38" s="1376"/>
      <c r="C38" s="1198"/>
      <c r="D38" s="1198"/>
      <c r="E38" s="668" t="s">
        <v>664</v>
      </c>
      <c r="F38" s="1370"/>
      <c r="G38" s="1364"/>
      <c r="H38" s="1364"/>
      <c r="I38" s="1373"/>
      <c r="J38" s="1198"/>
      <c r="K38" s="1372"/>
      <c r="L38" s="1373"/>
      <c r="M38" s="1370"/>
      <c r="N38" s="1180"/>
      <c r="O38" s="1174"/>
      <c r="P38" s="1208"/>
      <c r="Q38" s="205"/>
      <c r="R38" s="205"/>
      <c r="S38" s="205"/>
      <c r="T38" s="205"/>
    </row>
    <row r="39" spans="1:20" ht="45">
      <c r="A39" s="1364">
        <v>8</v>
      </c>
      <c r="B39" s="1376"/>
      <c r="C39" s="1198"/>
      <c r="D39" s="1198" t="s">
        <v>500</v>
      </c>
      <c r="E39" s="668" t="s">
        <v>666</v>
      </c>
      <c r="F39" s="1367">
        <v>1</v>
      </c>
      <c r="G39" s="1375">
        <v>4</v>
      </c>
      <c r="H39" s="1375">
        <v>1</v>
      </c>
      <c r="I39" s="1373"/>
      <c r="J39" s="1198" t="s">
        <v>837</v>
      </c>
      <c r="K39" s="1372"/>
      <c r="L39" s="1373"/>
      <c r="M39" s="1366">
        <v>1</v>
      </c>
      <c r="N39" s="1180">
        <f>IF(M39&lt;1,M39-AVERAGE(F39:I39),M39-(SUM(F39:I39)))</f>
        <v>-5</v>
      </c>
      <c r="O39" s="1174">
        <f>IF(M39&lt;1,(AVERAGE(F39:I39)/M39),SUM(F39:I39)/M39)</f>
        <v>6</v>
      </c>
      <c r="P39" s="1208" t="str">
        <f>IF(O39&lt;=V$42,"T",IF(O39&lt;$Y$42,"R",IF(O39&gt;=$Y$42,"P")))</f>
        <v>P</v>
      </c>
      <c r="Q39" s="205"/>
      <c r="R39" s="205"/>
      <c r="S39" s="205"/>
      <c r="T39" s="205"/>
    </row>
    <row r="40" spans="1:20" ht="30">
      <c r="A40" s="1364"/>
      <c r="B40" s="1376"/>
      <c r="C40" s="1198"/>
      <c r="D40" s="1198"/>
      <c r="E40" s="668" t="s">
        <v>665</v>
      </c>
      <c r="F40" s="1367"/>
      <c r="G40" s="1375"/>
      <c r="H40" s="1375"/>
      <c r="I40" s="1373"/>
      <c r="J40" s="1198"/>
      <c r="K40" s="1372"/>
      <c r="L40" s="1373"/>
      <c r="M40" s="1367"/>
      <c r="N40" s="1180"/>
      <c r="O40" s="1174"/>
      <c r="P40" s="1208"/>
      <c r="Q40" s="205"/>
      <c r="R40" s="205"/>
      <c r="S40" s="205"/>
      <c r="T40" s="205"/>
    </row>
    <row r="41" spans="1:20" ht="30">
      <c r="A41" s="1364"/>
      <c r="B41" s="1376"/>
      <c r="C41" s="1198"/>
      <c r="D41" s="1198"/>
      <c r="E41" s="668" t="s">
        <v>613</v>
      </c>
      <c r="F41" s="1367"/>
      <c r="G41" s="1375"/>
      <c r="H41" s="1375"/>
      <c r="I41" s="1373"/>
      <c r="J41" s="1198"/>
      <c r="K41" s="1372"/>
      <c r="L41" s="1373"/>
      <c r="M41" s="1367"/>
      <c r="N41" s="1180"/>
      <c r="O41" s="1174"/>
      <c r="P41" s="1208"/>
      <c r="Q41" s="205"/>
      <c r="R41" s="205"/>
      <c r="S41" s="205"/>
      <c r="T41" s="205"/>
    </row>
    <row r="42" spans="1:20" ht="63" customHeight="1">
      <c r="A42" s="1364">
        <v>7</v>
      </c>
      <c r="B42" s="1376"/>
      <c r="C42" s="1198"/>
      <c r="D42" s="1198" t="s">
        <v>498</v>
      </c>
      <c r="E42" s="668" t="s">
        <v>668</v>
      </c>
      <c r="F42" s="1342">
        <v>1</v>
      </c>
      <c r="G42" s="1347"/>
      <c r="H42" s="1344"/>
      <c r="I42" s="1347"/>
      <c r="J42" s="1320" t="s">
        <v>499</v>
      </c>
      <c r="K42" s="1354"/>
      <c r="L42" s="1347"/>
      <c r="M42" s="1342">
        <v>1</v>
      </c>
      <c r="N42" s="1340">
        <f t="shared" si="0"/>
        <v>0</v>
      </c>
      <c r="O42" s="1359">
        <f t="shared" si="1"/>
        <v>1</v>
      </c>
      <c r="P42" s="1270" t="str">
        <f>IF(O42&lt;=V$42,"T",IF(O42&lt;$Y$42,"R",IF(O42&gt;=$Y$42,"P")))</f>
        <v>P</v>
      </c>
      <c r="Q42" s="205"/>
      <c r="R42" s="205"/>
      <c r="S42" s="205"/>
      <c r="T42" s="205"/>
    </row>
    <row r="43" spans="1:20" ht="30">
      <c r="A43" s="1364"/>
      <c r="B43" s="1376"/>
      <c r="C43" s="1198"/>
      <c r="D43" s="1198"/>
      <c r="E43" s="193" t="s">
        <v>667</v>
      </c>
      <c r="F43" s="1343"/>
      <c r="G43" s="1348"/>
      <c r="H43" s="1345"/>
      <c r="I43" s="1348"/>
      <c r="J43" s="1321"/>
      <c r="K43" s="1355"/>
      <c r="L43" s="1348"/>
      <c r="M43" s="1343"/>
      <c r="N43" s="1341"/>
      <c r="O43" s="1360"/>
      <c r="P43" s="1271"/>
      <c r="Q43" s="200"/>
      <c r="R43" s="200"/>
      <c r="S43" s="200"/>
      <c r="T43" s="200"/>
    </row>
    <row r="44" spans="1:20">
      <c r="A44" s="1364"/>
      <c r="B44" s="1376"/>
      <c r="C44" s="1198"/>
      <c r="D44" s="1198"/>
      <c r="E44" s="269" t="s">
        <v>611</v>
      </c>
      <c r="F44" s="1357"/>
      <c r="G44" s="1349"/>
      <c r="H44" s="1346"/>
      <c r="I44" s="1349"/>
      <c r="J44" s="1353"/>
      <c r="K44" s="1356"/>
      <c r="L44" s="1349"/>
      <c r="M44" s="1357"/>
      <c r="N44" s="1358"/>
      <c r="O44" s="1361"/>
      <c r="P44" s="1272"/>
      <c r="Q44" s="200"/>
      <c r="R44" s="200"/>
      <c r="S44" s="200"/>
      <c r="T44" s="200"/>
    </row>
    <row r="45" spans="1:20">
      <c r="A45" s="664"/>
      <c r="B45" s="664"/>
      <c r="C45" s="664"/>
      <c r="F45" s="665"/>
      <c r="J45" s="666"/>
      <c r="M45" s="664"/>
    </row>
    <row r="46" spans="1:20">
      <c r="A46" s="664"/>
      <c r="B46" s="664"/>
      <c r="C46" s="664"/>
      <c r="F46" s="665"/>
      <c r="J46" s="666"/>
      <c r="M46" s="664"/>
    </row>
    <row r="47" spans="1:20" ht="15.75">
      <c r="A47" s="1377" t="s">
        <v>25</v>
      </c>
      <c r="B47" s="1377"/>
      <c r="C47" s="672"/>
      <c r="D47" s="210"/>
      <c r="F47" s="665"/>
      <c r="J47" s="666"/>
      <c r="M47" s="664"/>
    </row>
    <row r="48" spans="1:20">
      <c r="A48" s="664"/>
      <c r="B48" s="664"/>
      <c r="C48" s="664"/>
      <c r="F48" s="665"/>
      <c r="J48" s="666"/>
      <c r="M48" s="664"/>
    </row>
    <row r="49" spans="1:20">
      <c r="A49" s="1302" t="s">
        <v>503</v>
      </c>
      <c r="B49" s="1303"/>
      <c r="C49" s="1303"/>
      <c r="D49" s="1303"/>
      <c r="E49" s="1303"/>
      <c r="F49" s="1303"/>
      <c r="G49" s="1303"/>
      <c r="H49" s="1303"/>
      <c r="I49" s="1303"/>
      <c r="J49" s="1303"/>
      <c r="K49" s="1303"/>
      <c r="L49" s="1303"/>
      <c r="M49" s="1303"/>
      <c r="N49" s="1303"/>
      <c r="O49" s="1303"/>
      <c r="P49" s="1303"/>
      <c r="Q49" s="1303"/>
      <c r="R49" s="1303"/>
      <c r="S49" s="1303"/>
      <c r="T49" s="1304"/>
    </row>
    <row r="50" spans="1:20">
      <c r="A50" s="1297"/>
      <c r="B50" s="1298"/>
      <c r="C50" s="1298"/>
      <c r="D50" s="1298"/>
      <c r="E50" s="1298"/>
      <c r="F50" s="1298"/>
      <c r="G50" s="1298"/>
      <c r="H50" s="1298"/>
      <c r="I50" s="1298"/>
      <c r="J50" s="1298"/>
      <c r="K50" s="1298"/>
      <c r="L50" s="1298"/>
      <c r="M50" s="1298"/>
      <c r="N50" s="1298"/>
      <c r="O50" s="1298"/>
      <c r="P50" s="1298"/>
      <c r="Q50" s="1298"/>
      <c r="R50" s="1298"/>
      <c r="S50" s="1298"/>
      <c r="T50" s="1299"/>
    </row>
    <row r="51" spans="1:20">
      <c r="A51" s="1297"/>
      <c r="B51" s="1298"/>
      <c r="C51" s="1298"/>
      <c r="D51" s="1298"/>
      <c r="E51" s="1298"/>
      <c r="F51" s="1298"/>
      <c r="G51" s="1298"/>
      <c r="H51" s="1298"/>
      <c r="I51" s="1298"/>
      <c r="J51" s="1298"/>
      <c r="K51" s="1298"/>
      <c r="L51" s="1298"/>
      <c r="M51" s="1298"/>
      <c r="N51" s="1298"/>
      <c r="O51" s="1298"/>
      <c r="P51" s="1298"/>
      <c r="Q51" s="1298"/>
      <c r="R51" s="1298"/>
      <c r="S51" s="1298"/>
      <c r="T51" s="1299"/>
    </row>
    <row r="52" spans="1:20">
      <c r="A52" s="1297"/>
      <c r="B52" s="1298"/>
      <c r="C52" s="1298"/>
      <c r="D52" s="1298"/>
      <c r="E52" s="1298"/>
      <c r="F52" s="1298"/>
      <c r="G52" s="1298"/>
      <c r="H52" s="1298"/>
      <c r="I52" s="1298"/>
      <c r="J52" s="1298"/>
      <c r="K52" s="1298"/>
      <c r="L52" s="1298"/>
      <c r="M52" s="1298"/>
      <c r="N52" s="1298"/>
      <c r="O52" s="1298"/>
      <c r="P52" s="1298"/>
      <c r="Q52" s="1298"/>
      <c r="R52" s="1298"/>
      <c r="S52" s="1298"/>
      <c r="T52" s="1299"/>
    </row>
    <row r="53" spans="1:20">
      <c r="A53" s="1297"/>
      <c r="B53" s="1298"/>
      <c r="C53" s="1298"/>
      <c r="D53" s="1298"/>
      <c r="E53" s="1298"/>
      <c r="F53" s="1298"/>
      <c r="G53" s="1298"/>
      <c r="H53" s="1298"/>
      <c r="I53" s="1298"/>
      <c r="J53" s="1298"/>
      <c r="K53" s="1298"/>
      <c r="L53" s="1298"/>
      <c r="M53" s="1298"/>
      <c r="N53" s="1298"/>
      <c r="O53" s="1298"/>
      <c r="P53" s="1298"/>
      <c r="Q53" s="1298"/>
      <c r="R53" s="1298"/>
      <c r="S53" s="1298"/>
      <c r="T53" s="1299"/>
    </row>
    <row r="54" spans="1:20">
      <c r="A54" s="1297"/>
      <c r="B54" s="1298"/>
      <c r="C54" s="1298"/>
      <c r="D54" s="1298"/>
      <c r="E54" s="1298"/>
      <c r="F54" s="1298"/>
      <c r="G54" s="1298"/>
      <c r="H54" s="1298"/>
      <c r="I54" s="1298"/>
      <c r="J54" s="1298"/>
      <c r="K54" s="1298"/>
      <c r="L54" s="1298"/>
      <c r="M54" s="1298"/>
      <c r="N54" s="1298"/>
      <c r="O54" s="1298"/>
      <c r="P54" s="1298"/>
      <c r="Q54" s="1298"/>
      <c r="R54" s="1298"/>
      <c r="S54" s="1298"/>
      <c r="T54" s="1299"/>
    </row>
    <row r="55" spans="1:20">
      <c r="A55" s="1297"/>
      <c r="B55" s="1298"/>
      <c r="C55" s="1298"/>
      <c r="D55" s="1298"/>
      <c r="E55" s="1298"/>
      <c r="F55" s="1298"/>
      <c r="G55" s="1298"/>
      <c r="H55" s="1298"/>
      <c r="I55" s="1298"/>
      <c r="J55" s="1298"/>
      <c r="K55" s="1298"/>
      <c r="L55" s="1298"/>
      <c r="M55" s="1298"/>
      <c r="N55" s="1298"/>
      <c r="O55" s="1298"/>
      <c r="P55" s="1298"/>
      <c r="Q55" s="1298"/>
      <c r="R55" s="1298"/>
      <c r="S55" s="1298"/>
      <c r="T55" s="1299"/>
    </row>
    <row r="56" spans="1:20">
      <c r="A56" s="1297"/>
      <c r="B56" s="1298"/>
      <c r="C56" s="1298"/>
      <c r="D56" s="1298"/>
      <c r="E56" s="1298"/>
      <c r="F56" s="1298"/>
      <c r="G56" s="1298"/>
      <c r="H56" s="1298"/>
      <c r="I56" s="1298"/>
      <c r="J56" s="1298"/>
      <c r="K56" s="1298"/>
      <c r="L56" s="1298"/>
      <c r="M56" s="1298"/>
      <c r="N56" s="1298"/>
      <c r="O56" s="1298"/>
      <c r="P56" s="1298"/>
      <c r="Q56" s="1298"/>
      <c r="R56" s="1298"/>
      <c r="S56" s="1298"/>
      <c r="T56" s="1299"/>
    </row>
    <row r="57" spans="1:20">
      <c r="A57" s="1297"/>
      <c r="B57" s="1298"/>
      <c r="C57" s="1298"/>
      <c r="D57" s="1298"/>
      <c r="E57" s="1298"/>
      <c r="F57" s="1298"/>
      <c r="G57" s="1298"/>
      <c r="H57" s="1298"/>
      <c r="I57" s="1298"/>
      <c r="J57" s="1298"/>
      <c r="K57" s="1298"/>
      <c r="L57" s="1298"/>
      <c r="M57" s="1298"/>
      <c r="N57" s="1298"/>
      <c r="O57" s="1298"/>
      <c r="P57" s="1298"/>
      <c r="Q57" s="1298"/>
      <c r="R57" s="1298"/>
      <c r="S57" s="1298"/>
      <c r="T57" s="1299"/>
    </row>
    <row r="58" spans="1:20">
      <c r="A58" s="1297"/>
      <c r="B58" s="1298"/>
      <c r="C58" s="1298"/>
      <c r="D58" s="1298"/>
      <c r="E58" s="1298"/>
      <c r="F58" s="1298"/>
      <c r="G58" s="1298"/>
      <c r="H58" s="1298"/>
      <c r="I58" s="1298"/>
      <c r="J58" s="1298"/>
      <c r="K58" s="1298"/>
      <c r="L58" s="1298"/>
      <c r="M58" s="1298"/>
      <c r="N58" s="1298"/>
      <c r="O58" s="1298"/>
      <c r="P58" s="1298"/>
      <c r="Q58" s="1298"/>
      <c r="R58" s="1298"/>
      <c r="S58" s="1298"/>
      <c r="T58" s="1299"/>
    </row>
    <row r="59" spans="1:20">
      <c r="A59" s="1297"/>
      <c r="B59" s="1298"/>
      <c r="C59" s="1298"/>
      <c r="D59" s="1298"/>
      <c r="E59" s="1298"/>
      <c r="F59" s="1298"/>
      <c r="G59" s="1298"/>
      <c r="H59" s="1298"/>
      <c r="I59" s="1298"/>
      <c r="J59" s="1298"/>
      <c r="K59" s="1298"/>
      <c r="L59" s="1298"/>
      <c r="M59" s="1298"/>
      <c r="N59" s="1298"/>
      <c r="O59" s="1298"/>
      <c r="P59" s="1298"/>
      <c r="Q59" s="1298"/>
      <c r="R59" s="1298"/>
      <c r="S59" s="1298"/>
      <c r="T59" s="1299"/>
    </row>
  </sheetData>
  <mergeCells count="180">
    <mergeCell ref="A47:B47"/>
    <mergeCell ref="S32:S34"/>
    <mergeCell ref="T32:T34"/>
    <mergeCell ref="N42:N44"/>
    <mergeCell ref="O42:O44"/>
    <mergeCell ref="P42:P44"/>
    <mergeCell ref="Q32:Q34"/>
    <mergeCell ref="R32:R34"/>
    <mergeCell ref="P37:P38"/>
    <mergeCell ref="D42:D44"/>
    <mergeCell ref="L42:L44"/>
    <mergeCell ref="M42:M44"/>
    <mergeCell ref="L37:L38"/>
    <mergeCell ref="M37:M38"/>
    <mergeCell ref="N37:N38"/>
    <mergeCell ref="O37:O38"/>
    <mergeCell ref="P35:P36"/>
    <mergeCell ref="K39:K41"/>
    <mergeCell ref="L39:L41"/>
    <mergeCell ref="M39:M41"/>
    <mergeCell ref="N39:N41"/>
    <mergeCell ref="O39:O41"/>
    <mergeCell ref="P39:P41"/>
    <mergeCell ref="K35:K36"/>
    <mergeCell ref="L35:L36"/>
    <mergeCell ref="J37:J38"/>
    <mergeCell ref="D37:D38"/>
    <mergeCell ref="A37:A38"/>
    <mergeCell ref="A39:A41"/>
    <mergeCell ref="D39:D41"/>
    <mergeCell ref="J39:J41"/>
    <mergeCell ref="F39:F41"/>
    <mergeCell ref="G39:G41"/>
    <mergeCell ref="H39:H41"/>
    <mergeCell ref="I39:I41"/>
    <mergeCell ref="M35:M36"/>
    <mergeCell ref="N35:N36"/>
    <mergeCell ref="O35:O36"/>
    <mergeCell ref="A35:A36"/>
    <mergeCell ref="D35:D36"/>
    <mergeCell ref="J35:J36"/>
    <mergeCell ref="F35:F36"/>
    <mergeCell ref="G35:G36"/>
    <mergeCell ref="H35:H36"/>
    <mergeCell ref="I35:I36"/>
    <mergeCell ref="C24:C44"/>
    <mergeCell ref="B24:B44"/>
    <mergeCell ref="A42:A44"/>
    <mergeCell ref="J42:J44"/>
    <mergeCell ref="F42:F44"/>
    <mergeCell ref="K42:K44"/>
    <mergeCell ref="G42:G44"/>
    <mergeCell ref="H42:H44"/>
    <mergeCell ref="I42:I44"/>
    <mergeCell ref="K37:K38"/>
    <mergeCell ref="F37:F38"/>
    <mergeCell ref="G37:G38"/>
    <mergeCell ref="H37:H38"/>
    <mergeCell ref="I37:I38"/>
    <mergeCell ref="N32:N34"/>
    <mergeCell ref="O32:O34"/>
    <mergeCell ref="P32:P34"/>
    <mergeCell ref="A32:A34"/>
    <mergeCell ref="K28:K31"/>
    <mergeCell ref="L28:L31"/>
    <mergeCell ref="M28:M31"/>
    <mergeCell ref="N28:N31"/>
    <mergeCell ref="O28:O31"/>
    <mergeCell ref="D32:D34"/>
    <mergeCell ref="F32:F34"/>
    <mergeCell ref="G32:G34"/>
    <mergeCell ref="H32:H34"/>
    <mergeCell ref="I32:I34"/>
    <mergeCell ref="J32:J34"/>
    <mergeCell ref="K32:K34"/>
    <mergeCell ref="L32:L34"/>
    <mergeCell ref="M32:M34"/>
    <mergeCell ref="A24:A27"/>
    <mergeCell ref="D28:D31"/>
    <mergeCell ref="J28:J31"/>
    <mergeCell ref="F28:F31"/>
    <mergeCell ref="G28:G31"/>
    <mergeCell ref="H28:H31"/>
    <mergeCell ref="I28:I31"/>
    <mergeCell ref="P24:P27"/>
    <mergeCell ref="Q24:Q27"/>
    <mergeCell ref="P28:P31"/>
    <mergeCell ref="A28:A31"/>
    <mergeCell ref="R24:R27"/>
    <mergeCell ref="S24:S27"/>
    <mergeCell ref="T24:T27"/>
    <mergeCell ref="K24:K27"/>
    <mergeCell ref="L24:L27"/>
    <mergeCell ref="M24:M27"/>
    <mergeCell ref="N24:N27"/>
    <mergeCell ref="O24:O27"/>
    <mergeCell ref="D24:D27"/>
    <mergeCell ref="J24:J27"/>
    <mergeCell ref="F24:F27"/>
    <mergeCell ref="G24:G27"/>
    <mergeCell ref="H24:H27"/>
    <mergeCell ref="I24:I27"/>
    <mergeCell ref="C17:C23"/>
    <mergeCell ref="S21:S23"/>
    <mergeCell ref="T21:T23"/>
    <mergeCell ref="Q17:Q20"/>
    <mergeCell ref="R17:R20"/>
    <mergeCell ref="S17:S20"/>
    <mergeCell ref="T17:T20"/>
    <mergeCell ref="J21:J23"/>
    <mergeCell ref="J17:J20"/>
    <mergeCell ref="K17:K20"/>
    <mergeCell ref="L17:L20"/>
    <mergeCell ref="M17:M20"/>
    <mergeCell ref="M21:M23"/>
    <mergeCell ref="L21:L23"/>
    <mergeCell ref="K21:K23"/>
    <mergeCell ref="Q21:Q23"/>
    <mergeCell ref="R21:R23"/>
    <mergeCell ref="D17:D20"/>
    <mergeCell ref="F17:F20"/>
    <mergeCell ref="N17:N20"/>
    <mergeCell ref="O17:O20"/>
    <mergeCell ref="P17:P20"/>
    <mergeCell ref="P21:P23"/>
    <mergeCell ref="O21:O23"/>
    <mergeCell ref="N21:N23"/>
    <mergeCell ref="F21:F23"/>
    <mergeCell ref="G21:G23"/>
    <mergeCell ref="G17:G20"/>
    <mergeCell ref="H17:H20"/>
    <mergeCell ref="I17:I20"/>
    <mergeCell ref="H21:H23"/>
    <mergeCell ref="I21:I23"/>
    <mergeCell ref="D21:D23"/>
    <mergeCell ref="A2:E4"/>
    <mergeCell ref="F2:M2"/>
    <mergeCell ref="N2:T2"/>
    <mergeCell ref="F3:M4"/>
    <mergeCell ref="N3:T3"/>
    <mergeCell ref="N4:T4"/>
    <mergeCell ref="F14:I14"/>
    <mergeCell ref="J14:J15"/>
    <mergeCell ref="A6:E6"/>
    <mergeCell ref="F6:M6"/>
    <mergeCell ref="A7:E7"/>
    <mergeCell ref="F7:M7"/>
    <mergeCell ref="A8:E8"/>
    <mergeCell ref="F8:M8"/>
    <mergeCell ref="A9:E9"/>
    <mergeCell ref="F9:M9"/>
    <mergeCell ref="A11:T11"/>
    <mergeCell ref="A13:L13"/>
    <mergeCell ref="M13:T13"/>
    <mergeCell ref="B14:B15"/>
    <mergeCell ref="C14:C15"/>
    <mergeCell ref="A59:T59"/>
    <mergeCell ref="T14:T15"/>
    <mergeCell ref="A49:T49"/>
    <mergeCell ref="A50:T50"/>
    <mergeCell ref="A51:T51"/>
    <mergeCell ref="A52:T52"/>
    <mergeCell ref="A53:T53"/>
    <mergeCell ref="K14:K15"/>
    <mergeCell ref="L14:L15"/>
    <mergeCell ref="M14:M15"/>
    <mergeCell ref="N14:P14"/>
    <mergeCell ref="Q14:Q15"/>
    <mergeCell ref="R14:R15"/>
    <mergeCell ref="A14:A15"/>
    <mergeCell ref="D14:D15"/>
    <mergeCell ref="E14:E15"/>
    <mergeCell ref="A54:T54"/>
    <mergeCell ref="A55:T55"/>
    <mergeCell ref="A56:T56"/>
    <mergeCell ref="A57:T57"/>
    <mergeCell ref="A58:T58"/>
    <mergeCell ref="B17:B23"/>
    <mergeCell ref="A17:A20"/>
    <mergeCell ref="A21:A23"/>
  </mergeCells>
  <conditionalFormatting sqref="P17 P21 P24 P28 P32 P35 P37 P42 P39">
    <cfRule type="containsText" dxfId="17" priority="1" stopIfTrue="1" operator="containsText" text="P">
      <formula>NOT(ISERROR(SEARCH("P",P17)))</formula>
    </cfRule>
    <cfRule type="containsText" dxfId="16" priority="2" stopIfTrue="1" operator="containsText" text="R">
      <formula>NOT(ISERROR(SEARCH("R",P17)))</formula>
    </cfRule>
    <cfRule type="containsText" dxfId="15" priority="3" operator="containsText" text="T">
      <formula>NOT(ISERROR(SEARCH("T",P17)))</formula>
    </cfRule>
  </conditionalFormatting>
  <conditionalFormatting sqref="P17 P21 P24 P28 P32 P35 P37 P42 P39">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8"/>
  <sheetViews>
    <sheetView topLeftCell="A31" zoomScale="72" zoomScaleNormal="72" workbookViewId="0">
      <selection activeCell="J34" sqref="J34"/>
    </sheetView>
  </sheetViews>
  <sheetFormatPr baseColWidth="10" defaultColWidth="11.42578125" defaultRowHeight="15"/>
  <cols>
    <col min="1" max="1" width="11.5703125" style="194" bestFit="1" customWidth="1"/>
    <col min="2" max="2" width="39.140625" style="194" customWidth="1"/>
    <col min="3" max="3" width="36.140625" style="194" customWidth="1"/>
    <col min="4" max="4" width="37.7109375" style="194" customWidth="1"/>
    <col min="5" max="5" width="44" style="194" customWidth="1"/>
    <col min="6" max="7" width="7.140625" style="194" bestFit="1" customWidth="1"/>
    <col min="8" max="8" width="8" style="194" customWidth="1"/>
    <col min="9" max="9" width="5" style="194" customWidth="1"/>
    <col min="10" max="10" width="42.28515625" style="194" customWidth="1"/>
    <col min="11" max="11" width="18.7109375" style="194" customWidth="1"/>
    <col min="12" max="12" width="29.7109375" style="194" customWidth="1"/>
    <col min="13" max="13" width="11.5703125" style="194" bestFit="1" customWidth="1"/>
    <col min="14" max="14" width="12.5703125" style="194" customWidth="1"/>
    <col min="15" max="15" width="11.5703125" style="194" bestFit="1" customWidth="1"/>
    <col min="16" max="16" width="11.42578125" style="194"/>
    <col min="17" max="17" width="26.140625" style="194" customWidth="1"/>
    <col min="18" max="18" width="26.28515625" style="194" customWidth="1"/>
    <col min="19" max="19" width="11.42578125" style="194"/>
    <col min="20" max="20" width="27.28515625" style="194" customWidth="1"/>
    <col min="21" max="16384" width="11.42578125" style="194"/>
  </cols>
  <sheetData>
    <row r="1" spans="1:20" ht="15.75" thickBot="1"/>
    <row r="2" spans="1:20" ht="16.5" thickBot="1">
      <c r="A2" s="1250"/>
      <c r="B2" s="1251"/>
      <c r="C2" s="1251"/>
      <c r="D2" s="1251"/>
      <c r="E2" s="1252"/>
      <c r="F2" s="1259" t="s">
        <v>18</v>
      </c>
      <c r="G2" s="1260"/>
      <c r="H2" s="1260"/>
      <c r="I2" s="1260"/>
      <c r="J2" s="1260"/>
      <c r="K2" s="1260"/>
      <c r="L2" s="1260"/>
      <c r="M2" s="1261"/>
      <c r="N2" s="1212" t="s">
        <v>19</v>
      </c>
      <c r="O2" s="1213"/>
      <c r="P2" s="1213"/>
      <c r="Q2" s="1213"/>
      <c r="R2" s="1213"/>
      <c r="S2" s="1213"/>
      <c r="T2" s="1214"/>
    </row>
    <row r="3" spans="1:20" ht="16.5" thickBot="1">
      <c r="A3" s="1253"/>
      <c r="B3" s="1254"/>
      <c r="C3" s="1254"/>
      <c r="D3" s="1254"/>
      <c r="E3" s="1255"/>
      <c r="F3" s="1215" t="s">
        <v>17</v>
      </c>
      <c r="G3" s="1216"/>
      <c r="H3" s="1216"/>
      <c r="I3" s="1216"/>
      <c r="J3" s="1216"/>
      <c r="K3" s="1216"/>
      <c r="L3" s="1216"/>
      <c r="M3" s="1217"/>
      <c r="N3" s="1221" t="s">
        <v>24</v>
      </c>
      <c r="O3" s="1222"/>
      <c r="P3" s="1222"/>
      <c r="Q3" s="1222"/>
      <c r="R3" s="1222"/>
      <c r="S3" s="1222"/>
      <c r="T3" s="1223"/>
    </row>
    <row r="4" spans="1:20" ht="16.5" thickBot="1">
      <c r="A4" s="1256"/>
      <c r="B4" s="1257"/>
      <c r="C4" s="1257"/>
      <c r="D4" s="1257"/>
      <c r="E4" s="1258"/>
      <c r="F4" s="1218"/>
      <c r="G4" s="1219"/>
      <c r="H4" s="1219"/>
      <c r="I4" s="1219"/>
      <c r="J4" s="1219"/>
      <c r="K4" s="1219"/>
      <c r="L4" s="1219"/>
      <c r="M4" s="1220"/>
      <c r="N4" s="1224" t="s">
        <v>8</v>
      </c>
      <c r="O4" s="1225"/>
      <c r="P4" s="1225"/>
      <c r="Q4" s="1225"/>
      <c r="R4" s="1225"/>
      <c r="S4" s="1225"/>
      <c r="T4" s="1226"/>
    </row>
    <row r="5" spans="1:20" ht="15.75">
      <c r="A5" s="267"/>
      <c r="B5" s="267"/>
      <c r="C5" s="267"/>
      <c r="D5" s="267"/>
      <c r="E5" s="267"/>
      <c r="F5" s="267"/>
      <c r="G5" s="267"/>
      <c r="H5" s="267"/>
      <c r="I5" s="267"/>
      <c r="J5" s="514"/>
      <c r="K5" s="514"/>
      <c r="L5" s="520"/>
      <c r="M5" s="520"/>
      <c r="N5" s="520"/>
      <c r="O5" s="520"/>
      <c r="P5" s="520"/>
      <c r="Q5" s="520"/>
      <c r="R5" s="520"/>
      <c r="S5" s="520"/>
      <c r="T5" s="520"/>
    </row>
    <row r="6" spans="1:20" ht="15.75">
      <c r="A6" s="1233" t="s">
        <v>10</v>
      </c>
      <c r="B6" s="1233"/>
      <c r="C6" s="1233"/>
      <c r="D6" s="1233"/>
      <c r="E6" s="1233"/>
      <c r="F6" s="1234" t="s">
        <v>466</v>
      </c>
      <c r="G6" s="1235"/>
      <c r="H6" s="1235"/>
      <c r="I6" s="1235"/>
      <c r="J6" s="1235"/>
      <c r="K6" s="1235"/>
      <c r="L6" s="1235"/>
      <c r="M6" s="1236"/>
      <c r="N6" s="520"/>
      <c r="O6" s="520"/>
      <c r="P6" s="520"/>
      <c r="Q6" s="520"/>
      <c r="R6" s="520"/>
      <c r="S6" s="520"/>
      <c r="T6" s="520"/>
    </row>
    <row r="7" spans="1:20" ht="15.75">
      <c r="A7" s="1233" t="s">
        <v>26</v>
      </c>
      <c r="B7" s="1233"/>
      <c r="C7" s="1233"/>
      <c r="D7" s="1233"/>
      <c r="E7" s="1233"/>
      <c r="F7" s="1234">
        <v>2021</v>
      </c>
      <c r="G7" s="1235"/>
      <c r="H7" s="1235"/>
      <c r="I7" s="1235"/>
      <c r="J7" s="1235"/>
      <c r="K7" s="1235"/>
      <c r="L7" s="1235"/>
      <c r="M7" s="1236"/>
      <c r="N7" s="520"/>
      <c r="O7" s="520"/>
      <c r="P7" s="520"/>
      <c r="Q7" s="520"/>
      <c r="R7" s="520"/>
      <c r="S7" s="520"/>
      <c r="T7" s="520"/>
    </row>
    <row r="8" spans="1:20" ht="15.75">
      <c r="A8" s="1233" t="s">
        <v>6</v>
      </c>
      <c r="B8" s="1233"/>
      <c r="C8" s="1233"/>
      <c r="D8" s="1233"/>
      <c r="E8" s="1233"/>
      <c r="F8" s="1328">
        <v>44197</v>
      </c>
      <c r="G8" s="1235"/>
      <c r="H8" s="1235"/>
      <c r="I8" s="1235"/>
      <c r="J8" s="1235"/>
      <c r="K8" s="1235"/>
      <c r="L8" s="1235"/>
      <c r="M8" s="1236"/>
      <c r="N8" s="520"/>
      <c r="O8" s="520"/>
      <c r="P8" s="520"/>
      <c r="Q8" s="520"/>
      <c r="R8" s="520"/>
      <c r="S8" s="520"/>
      <c r="T8" s="520"/>
    </row>
    <row r="9" spans="1:20" ht="15.75">
      <c r="A9" s="1233" t="s">
        <v>7</v>
      </c>
      <c r="B9" s="1233"/>
      <c r="C9" s="1233"/>
      <c r="D9" s="1233"/>
      <c r="E9" s="1233"/>
      <c r="F9" s="1328">
        <v>44206</v>
      </c>
      <c r="G9" s="1235"/>
      <c r="H9" s="1235"/>
      <c r="I9" s="1235"/>
      <c r="J9" s="1235"/>
      <c r="K9" s="1235"/>
      <c r="L9" s="1235"/>
      <c r="M9" s="1236"/>
      <c r="N9" s="520"/>
      <c r="O9" s="520"/>
      <c r="P9" s="520"/>
      <c r="Q9" s="520"/>
      <c r="R9" s="520"/>
      <c r="S9" s="520"/>
      <c r="T9" s="520"/>
    </row>
    <row r="10" spans="1:20" ht="16.5" thickBot="1">
      <c r="A10" s="521"/>
      <c r="B10" s="521"/>
      <c r="C10" s="521"/>
      <c r="D10" s="521"/>
      <c r="E10" s="521"/>
      <c r="F10" s="521"/>
      <c r="G10" s="521"/>
      <c r="H10" s="521"/>
      <c r="I10" s="521"/>
      <c r="J10" s="522"/>
      <c r="K10" s="522"/>
      <c r="L10" s="522"/>
      <c r="M10" s="522"/>
      <c r="N10" s="520"/>
      <c r="O10" s="520"/>
      <c r="P10" s="520"/>
      <c r="Q10" s="520"/>
      <c r="R10" s="520"/>
      <c r="S10" s="520"/>
      <c r="T10" s="520"/>
    </row>
    <row r="11" spans="1:20" ht="16.5" thickBot="1">
      <c r="A11" s="1240" t="s">
        <v>9</v>
      </c>
      <c r="B11" s="1241"/>
      <c r="C11" s="1241"/>
      <c r="D11" s="1241"/>
      <c r="E11" s="1241"/>
      <c r="F11" s="1241"/>
      <c r="G11" s="1241"/>
      <c r="H11" s="1241"/>
      <c r="I11" s="1241"/>
      <c r="J11" s="1241"/>
      <c r="K11" s="1241"/>
      <c r="L11" s="1241"/>
      <c r="M11" s="1241"/>
      <c r="N11" s="1241"/>
      <c r="O11" s="1241"/>
      <c r="P11" s="1241"/>
      <c r="Q11" s="1241"/>
      <c r="R11" s="1241"/>
      <c r="S11" s="1241"/>
      <c r="T11" s="1242"/>
    </row>
    <row r="12" spans="1:20" ht="16.5" thickBot="1">
      <c r="A12" s="523"/>
      <c r="B12" s="524"/>
      <c r="C12" s="524"/>
      <c r="D12" s="524"/>
      <c r="E12" s="524"/>
      <c r="F12" s="524"/>
      <c r="G12" s="524"/>
      <c r="H12" s="524"/>
      <c r="I12" s="524"/>
      <c r="J12" s="524"/>
      <c r="K12" s="524"/>
      <c r="L12" s="524"/>
      <c r="M12" s="524"/>
      <c r="N12" s="524"/>
      <c r="O12" s="524"/>
      <c r="P12" s="524"/>
      <c r="Q12" s="524"/>
      <c r="R12" s="524"/>
      <c r="S12" s="524"/>
      <c r="T12" s="525"/>
    </row>
    <row r="13" spans="1:20" ht="16.5" thickBot="1">
      <c r="A13" s="1243" t="s">
        <v>16</v>
      </c>
      <c r="B13" s="1244"/>
      <c r="C13" s="1244"/>
      <c r="D13" s="1244"/>
      <c r="E13" s="1244"/>
      <c r="F13" s="1244"/>
      <c r="G13" s="1244"/>
      <c r="H13" s="1244"/>
      <c r="I13" s="1244"/>
      <c r="J13" s="1244"/>
      <c r="K13" s="1244"/>
      <c r="L13" s="1245"/>
      <c r="M13" s="1246" t="s">
        <v>1</v>
      </c>
      <c r="N13" s="1246"/>
      <c r="O13" s="1246"/>
      <c r="P13" s="1246"/>
      <c r="Q13" s="1246"/>
      <c r="R13" s="1246"/>
      <c r="S13" s="1246"/>
      <c r="T13" s="1247"/>
    </row>
    <row r="14" spans="1:20" ht="32.25" customHeight="1" thickBot="1">
      <c r="A14" s="1199" t="s">
        <v>28</v>
      </c>
      <c r="B14" s="1248" t="s">
        <v>555</v>
      </c>
      <c r="C14" s="1248" t="s">
        <v>556</v>
      </c>
      <c r="D14" s="1199" t="s">
        <v>27</v>
      </c>
      <c r="E14" s="1201" t="s">
        <v>20</v>
      </c>
      <c r="F14" s="1203" t="s">
        <v>11</v>
      </c>
      <c r="G14" s="1204"/>
      <c r="H14" s="1204"/>
      <c r="I14" s="1205"/>
      <c r="J14" s="1206" t="s">
        <v>21</v>
      </c>
      <c r="K14" s="1206" t="s">
        <v>22</v>
      </c>
      <c r="L14" s="1206" t="s">
        <v>2</v>
      </c>
      <c r="M14" s="1184" t="s">
        <v>23</v>
      </c>
      <c r="N14" s="1186" t="s">
        <v>3</v>
      </c>
      <c r="O14" s="1187"/>
      <c r="P14" s="1188"/>
      <c r="Q14" s="1191" t="s">
        <v>390</v>
      </c>
      <c r="R14" s="1189" t="s">
        <v>5</v>
      </c>
      <c r="S14" s="527" t="s">
        <v>30</v>
      </c>
      <c r="T14" s="1182" t="s">
        <v>0</v>
      </c>
    </row>
    <row r="15" spans="1:20" ht="28.5" customHeight="1" thickBot="1">
      <c r="A15" s="1200"/>
      <c r="B15" s="1249"/>
      <c r="C15" s="1249"/>
      <c r="D15" s="1200"/>
      <c r="E15" s="1202"/>
      <c r="F15" s="529" t="s">
        <v>12</v>
      </c>
      <c r="G15" s="529" t="s">
        <v>13</v>
      </c>
      <c r="H15" s="529" t="s">
        <v>14</v>
      </c>
      <c r="I15" s="529" t="s">
        <v>15</v>
      </c>
      <c r="J15" s="1207"/>
      <c r="K15" s="1207"/>
      <c r="L15" s="1207"/>
      <c r="M15" s="1185"/>
      <c r="N15" s="530" t="s">
        <v>31</v>
      </c>
      <c r="O15" s="531" t="s">
        <v>29</v>
      </c>
      <c r="P15" s="532" t="s">
        <v>32</v>
      </c>
      <c r="Q15" s="1192"/>
      <c r="R15" s="1190"/>
      <c r="S15" s="533"/>
      <c r="T15" s="1183"/>
    </row>
    <row r="16" spans="1:20" ht="8.25" customHeight="1" thickBot="1">
      <c r="A16" s="267"/>
      <c r="B16" s="267"/>
      <c r="C16" s="267"/>
      <c r="D16" s="267"/>
      <c r="E16" s="267"/>
      <c r="F16" s="267"/>
      <c r="G16" s="267"/>
      <c r="H16" s="267"/>
      <c r="I16" s="267"/>
      <c r="J16" s="267"/>
      <c r="K16" s="267"/>
      <c r="L16" s="534"/>
      <c r="M16" s="267"/>
      <c r="N16" s="535"/>
      <c r="O16" s="535"/>
      <c r="P16" s="535"/>
      <c r="Q16" s="267"/>
      <c r="R16" s="267"/>
      <c r="S16" s="267"/>
      <c r="T16" s="267"/>
    </row>
    <row r="17" spans="1:20" ht="75.75" thickBot="1">
      <c r="A17" s="1227">
        <v>1</v>
      </c>
      <c r="B17" s="1388" t="s">
        <v>650</v>
      </c>
      <c r="C17" s="1388" t="s">
        <v>713</v>
      </c>
      <c r="D17" s="1381" t="s">
        <v>467</v>
      </c>
      <c r="E17" s="573" t="s">
        <v>468</v>
      </c>
      <c r="F17" s="574">
        <v>0.8</v>
      </c>
      <c r="G17" s="537">
        <v>100</v>
      </c>
      <c r="H17" s="538">
        <v>1</v>
      </c>
      <c r="I17" s="538"/>
      <c r="J17" s="536" t="s">
        <v>615</v>
      </c>
      <c r="K17" s="575"/>
      <c r="L17" s="576"/>
      <c r="M17" s="577">
        <v>1</v>
      </c>
      <c r="N17" s="578">
        <f>F17-M17</f>
        <v>-0.19999999999999996</v>
      </c>
      <c r="O17" s="555">
        <f>IF(M17&lt;1,(AVERAGE(F17:I17)/M17),SUM(F17:I17)/M17)</f>
        <v>101.8</v>
      </c>
      <c r="P17" s="579" t="str">
        <f>IF(O17&lt;=V$17,"T",IF(O17&lt;$Y$17,"R",IF(O17&gt;=$Y$17,"P")))</f>
        <v>P</v>
      </c>
      <c r="Q17" s="576"/>
      <c r="R17" s="576"/>
      <c r="S17" s="580"/>
      <c r="T17" s="581"/>
    </row>
    <row r="18" spans="1:20" ht="90.75" thickBot="1">
      <c r="A18" s="1228"/>
      <c r="B18" s="1389"/>
      <c r="C18" s="1389"/>
      <c r="D18" s="1382"/>
      <c r="E18" s="193" t="s">
        <v>469</v>
      </c>
      <c r="F18" s="745">
        <v>1</v>
      </c>
      <c r="G18" s="540">
        <v>100</v>
      </c>
      <c r="H18" s="727">
        <v>1</v>
      </c>
      <c r="I18" s="540"/>
      <c r="J18" s="519" t="s">
        <v>616</v>
      </c>
      <c r="K18" s="582"/>
      <c r="L18" s="541"/>
      <c r="M18" s="577">
        <v>1</v>
      </c>
      <c r="N18" s="552">
        <f t="shared" ref="N18:N37" si="0">F18-M18</f>
        <v>0</v>
      </c>
      <c r="O18" s="553">
        <f>IF(M18&lt;1,(AVERAGE(F18:I18)/M18),SUM(F18:I18)/M18)</f>
        <v>102</v>
      </c>
      <c r="P18" s="583" t="str">
        <f t="shared" ref="P18:P29" si="1">IF(O18&lt;=V$17,"T",IF(O18&lt;$Y$17,"R",IF(O18&gt;=$Y$17,"P")))</f>
        <v>P</v>
      </c>
      <c r="Q18" s="541"/>
      <c r="R18" s="541"/>
      <c r="S18" s="584"/>
      <c r="T18" s="585"/>
    </row>
    <row r="19" spans="1:20" ht="75.75" thickBot="1">
      <c r="A19" s="1228"/>
      <c r="B19" s="1389"/>
      <c r="C19" s="1389"/>
      <c r="D19" s="1382"/>
      <c r="E19" s="193" t="s">
        <v>470</v>
      </c>
      <c r="F19" s="745">
        <v>1</v>
      </c>
      <c r="G19" s="571">
        <v>100</v>
      </c>
      <c r="H19" s="783">
        <v>1</v>
      </c>
      <c r="I19" s="571"/>
      <c r="J19" s="519" t="s">
        <v>617</v>
      </c>
      <c r="K19" s="586"/>
      <c r="L19" s="541"/>
      <c r="M19" s="577">
        <v>1</v>
      </c>
      <c r="N19" s="552">
        <f t="shared" si="0"/>
        <v>0</v>
      </c>
      <c r="O19" s="553">
        <f t="shared" ref="O19:O37" si="2">IF(M19&lt;1,(AVERAGE(F19:I19)/M19),SUM(F19:I19)/M19)</f>
        <v>102</v>
      </c>
      <c r="P19" s="583" t="str">
        <f t="shared" si="1"/>
        <v>P</v>
      </c>
      <c r="Q19" s="541"/>
      <c r="R19" s="541"/>
      <c r="S19" s="584"/>
      <c r="T19" s="585"/>
    </row>
    <row r="20" spans="1:20" ht="90.75" thickBot="1">
      <c r="A20" s="1228">
        <v>2</v>
      </c>
      <c r="B20" s="1389"/>
      <c r="C20" s="1389"/>
      <c r="D20" s="1198" t="s">
        <v>471</v>
      </c>
      <c r="E20" s="193" t="s">
        <v>472</v>
      </c>
      <c r="F20" s="745">
        <v>1</v>
      </c>
      <c r="G20" s="571">
        <v>100</v>
      </c>
      <c r="H20" s="783">
        <v>1</v>
      </c>
      <c r="I20" s="571"/>
      <c r="J20" s="519" t="s">
        <v>618</v>
      </c>
      <c r="K20" s="582"/>
      <c r="L20" s="541"/>
      <c r="M20" s="577">
        <v>1</v>
      </c>
      <c r="N20" s="552">
        <f t="shared" si="0"/>
        <v>0</v>
      </c>
      <c r="O20" s="553">
        <f t="shared" si="2"/>
        <v>102</v>
      </c>
      <c r="P20" s="583" t="str">
        <f t="shared" si="1"/>
        <v>P</v>
      </c>
      <c r="Q20" s="541"/>
      <c r="R20" s="541"/>
      <c r="S20" s="584"/>
      <c r="T20" s="585"/>
    </row>
    <row r="21" spans="1:20" ht="60.75" thickBot="1">
      <c r="A21" s="1228"/>
      <c r="B21" s="1389"/>
      <c r="C21" s="1389"/>
      <c r="D21" s="1198"/>
      <c r="E21" s="193" t="s">
        <v>473</v>
      </c>
      <c r="F21" s="745">
        <v>1</v>
      </c>
      <c r="G21" s="571">
        <v>100</v>
      </c>
      <c r="H21" s="783">
        <v>1</v>
      </c>
      <c r="I21" s="571"/>
      <c r="J21" s="519" t="s">
        <v>619</v>
      </c>
      <c r="K21" s="582"/>
      <c r="L21" s="541"/>
      <c r="M21" s="577">
        <v>1</v>
      </c>
      <c r="N21" s="552">
        <f t="shared" si="0"/>
        <v>0</v>
      </c>
      <c r="O21" s="553">
        <f t="shared" si="2"/>
        <v>102</v>
      </c>
      <c r="P21" s="583" t="str">
        <f t="shared" si="1"/>
        <v>P</v>
      </c>
      <c r="Q21" s="541"/>
      <c r="R21" s="541"/>
      <c r="S21" s="584"/>
      <c r="T21" s="585"/>
    </row>
    <row r="22" spans="1:20" ht="120.75" thickBot="1">
      <c r="A22" s="1228"/>
      <c r="B22" s="1389"/>
      <c r="C22" s="1389"/>
      <c r="D22" s="1198"/>
      <c r="E22" s="193" t="s">
        <v>474</v>
      </c>
      <c r="F22" s="744">
        <v>3</v>
      </c>
      <c r="G22" s="571">
        <v>35</v>
      </c>
      <c r="H22" s="783">
        <v>0.14000000000000001</v>
      </c>
      <c r="I22" s="571"/>
      <c r="J22" s="519" t="s">
        <v>620</v>
      </c>
      <c r="K22" s="582">
        <v>56700</v>
      </c>
      <c r="L22" s="587">
        <v>36000</v>
      </c>
      <c r="M22" s="588">
        <v>13</v>
      </c>
      <c r="N22" s="552">
        <f t="shared" si="0"/>
        <v>-10</v>
      </c>
      <c r="O22" s="553">
        <f t="shared" si="2"/>
        <v>2.933846153846154</v>
      </c>
      <c r="P22" s="583" t="str">
        <f t="shared" si="1"/>
        <v>P</v>
      </c>
      <c r="Q22" s="541"/>
      <c r="R22" s="541"/>
      <c r="S22" s="584"/>
      <c r="T22" s="585"/>
    </row>
    <row r="23" spans="1:20" ht="120.75" thickBot="1">
      <c r="A23" s="1228"/>
      <c r="B23" s="1389"/>
      <c r="C23" s="1389"/>
      <c r="D23" s="1198"/>
      <c r="E23" s="193" t="s">
        <v>475</v>
      </c>
      <c r="F23" s="745">
        <v>0.5</v>
      </c>
      <c r="G23" s="571">
        <v>70</v>
      </c>
      <c r="H23" s="783">
        <v>1</v>
      </c>
      <c r="I23" s="571"/>
      <c r="J23" s="589" t="s">
        <v>621</v>
      </c>
      <c r="K23" s="586"/>
      <c r="L23" s="541"/>
      <c r="M23" s="577">
        <v>1</v>
      </c>
      <c r="N23" s="552">
        <f>F23-M23</f>
        <v>-0.5</v>
      </c>
      <c r="O23" s="553">
        <f t="shared" si="2"/>
        <v>71.5</v>
      </c>
      <c r="P23" s="583" t="str">
        <f t="shared" si="1"/>
        <v>P</v>
      </c>
      <c r="Q23" s="541"/>
      <c r="R23" s="541"/>
      <c r="S23" s="584"/>
      <c r="T23" s="585"/>
    </row>
    <row r="24" spans="1:20" ht="90.75" thickBot="1">
      <c r="A24" s="1387">
        <v>3</v>
      </c>
      <c r="B24" s="1389"/>
      <c r="C24" s="1389"/>
      <c r="D24" s="1382" t="s">
        <v>476</v>
      </c>
      <c r="E24" s="193" t="s">
        <v>477</v>
      </c>
      <c r="F24" s="747">
        <v>23</v>
      </c>
      <c r="G24" s="561">
        <v>49</v>
      </c>
      <c r="H24" s="784">
        <v>1</v>
      </c>
      <c r="I24" s="561"/>
      <c r="J24" s="519" t="s">
        <v>622</v>
      </c>
      <c r="K24" s="586"/>
      <c r="L24" s="586"/>
      <c r="M24" s="588">
        <v>23</v>
      </c>
      <c r="N24" s="552">
        <f t="shared" si="0"/>
        <v>0</v>
      </c>
      <c r="O24" s="590">
        <f t="shared" si="2"/>
        <v>3.1739130434782608</v>
      </c>
      <c r="P24" s="583" t="str">
        <f t="shared" si="1"/>
        <v>P</v>
      </c>
      <c r="Q24" s="586"/>
      <c r="R24" s="586"/>
      <c r="S24" s="591"/>
      <c r="T24" s="592"/>
    </row>
    <row r="25" spans="1:20" ht="60.75" thickBot="1">
      <c r="A25" s="1387"/>
      <c r="B25" s="1389"/>
      <c r="C25" s="1389"/>
      <c r="D25" s="1382"/>
      <c r="E25" s="193" t="s">
        <v>478</v>
      </c>
      <c r="F25" s="747">
        <v>12</v>
      </c>
      <c r="G25" s="571">
        <v>35</v>
      </c>
      <c r="H25" s="783">
        <v>0.14000000000000001</v>
      </c>
      <c r="I25" s="571"/>
      <c r="J25" s="589" t="s">
        <v>623</v>
      </c>
      <c r="K25" s="593">
        <f>226800/4</f>
        <v>56700</v>
      </c>
      <c r="L25" s="594">
        <f>1200*2*15</f>
        <v>36000</v>
      </c>
      <c r="M25" s="588">
        <v>15</v>
      </c>
      <c r="N25" s="568">
        <f t="shared" si="0"/>
        <v>-3</v>
      </c>
      <c r="O25" s="553">
        <f t="shared" si="2"/>
        <v>3.1426666666666665</v>
      </c>
      <c r="P25" s="583" t="str">
        <f t="shared" si="1"/>
        <v>P</v>
      </c>
      <c r="Q25" s="595">
        <f>L25/K25</f>
        <v>0.63492063492063489</v>
      </c>
      <c r="R25" s="541"/>
      <c r="S25" s="584"/>
      <c r="T25" s="585"/>
    </row>
    <row r="26" spans="1:20" ht="90.75" thickBot="1">
      <c r="A26" s="1387"/>
      <c r="B26" s="1389"/>
      <c r="C26" s="1389"/>
      <c r="D26" s="1382"/>
      <c r="E26" s="193" t="s">
        <v>517</v>
      </c>
      <c r="F26" s="747">
        <v>23</v>
      </c>
      <c r="G26" s="571">
        <v>95</v>
      </c>
      <c r="H26" s="783">
        <v>0.53</v>
      </c>
      <c r="I26" s="571"/>
      <c r="J26" s="589" t="s">
        <v>624</v>
      </c>
      <c r="K26" s="586"/>
      <c r="L26" s="541"/>
      <c r="M26" s="577">
        <v>1</v>
      </c>
      <c r="N26" s="552">
        <f t="shared" si="0"/>
        <v>22</v>
      </c>
      <c r="O26" s="553">
        <f t="shared" si="2"/>
        <v>118.53</v>
      </c>
      <c r="P26" s="583" t="str">
        <f t="shared" si="1"/>
        <v>P</v>
      </c>
      <c r="Q26" s="541"/>
      <c r="R26" s="541"/>
      <c r="S26" s="584"/>
      <c r="T26" s="585"/>
    </row>
    <row r="27" spans="1:20" ht="150.75" thickBot="1">
      <c r="A27" s="1387"/>
      <c r="B27" s="1389"/>
      <c r="C27" s="1389"/>
      <c r="D27" s="1382"/>
      <c r="E27" s="193" t="s">
        <v>518</v>
      </c>
      <c r="F27" s="747">
        <v>1</v>
      </c>
      <c r="G27" s="571">
        <v>100</v>
      </c>
      <c r="H27" s="783">
        <v>1</v>
      </c>
      <c r="I27" s="571"/>
      <c r="J27" s="519" t="s">
        <v>625</v>
      </c>
      <c r="K27" s="586"/>
      <c r="L27" s="541"/>
      <c r="M27" s="588">
        <v>2</v>
      </c>
      <c r="N27" s="568">
        <f t="shared" si="0"/>
        <v>-1</v>
      </c>
      <c r="O27" s="553">
        <f t="shared" si="2"/>
        <v>51</v>
      </c>
      <c r="P27" s="583" t="str">
        <f t="shared" si="1"/>
        <v>P</v>
      </c>
      <c r="Q27" s="541"/>
      <c r="R27" s="541"/>
      <c r="S27" s="584"/>
      <c r="T27" s="585"/>
    </row>
    <row r="28" spans="1:20" ht="120.75" thickBot="1">
      <c r="A28" s="1387"/>
      <c r="B28" s="1389"/>
      <c r="C28" s="1389"/>
      <c r="D28" s="1382"/>
      <c r="E28" s="193" t="s">
        <v>479</v>
      </c>
      <c r="F28" s="747">
        <v>23</v>
      </c>
      <c r="G28" s="571">
        <v>96</v>
      </c>
      <c r="H28" s="783">
        <v>0.53</v>
      </c>
      <c r="I28" s="571"/>
      <c r="J28" s="519" t="s">
        <v>626</v>
      </c>
      <c r="K28" s="586"/>
      <c r="L28" s="541"/>
      <c r="M28" s="588">
        <v>23</v>
      </c>
      <c r="N28" s="568">
        <f t="shared" si="0"/>
        <v>0</v>
      </c>
      <c r="O28" s="553">
        <f t="shared" si="2"/>
        <v>5.1969565217391303</v>
      </c>
      <c r="P28" s="583" t="str">
        <f t="shared" si="1"/>
        <v>P</v>
      </c>
      <c r="Q28" s="541"/>
      <c r="R28" s="541"/>
      <c r="S28" s="584"/>
      <c r="T28" s="585"/>
    </row>
    <row r="29" spans="1:20" ht="105.75" thickBot="1">
      <c r="A29" s="1228">
        <v>4</v>
      </c>
      <c r="B29" s="1389"/>
      <c r="C29" s="1389"/>
      <c r="D29" s="1382" t="s">
        <v>480</v>
      </c>
      <c r="E29" s="596" t="s">
        <v>481</v>
      </c>
      <c r="F29" s="747">
        <v>2140</v>
      </c>
      <c r="G29" s="785">
        <v>5136</v>
      </c>
      <c r="H29" s="571">
        <v>2122</v>
      </c>
      <c r="I29" s="571"/>
      <c r="J29" s="519" t="s">
        <v>627</v>
      </c>
      <c r="K29" s="586"/>
      <c r="L29" s="541"/>
      <c r="M29" s="588">
        <v>2150</v>
      </c>
      <c r="N29" s="552">
        <f t="shared" si="0"/>
        <v>-10</v>
      </c>
      <c r="O29" s="553">
        <f t="shared" si="2"/>
        <v>4.3711627906976744</v>
      </c>
      <c r="P29" s="583" t="str">
        <f t="shared" si="1"/>
        <v>P</v>
      </c>
      <c r="Q29" s="541"/>
      <c r="R29" s="541"/>
      <c r="S29" s="584"/>
      <c r="T29" s="585"/>
    </row>
    <row r="30" spans="1:20" ht="90.75" thickBot="1">
      <c r="A30" s="1228"/>
      <c r="B30" s="1389"/>
      <c r="C30" s="1389"/>
      <c r="D30" s="1382"/>
      <c r="E30" s="193" t="s">
        <v>482</v>
      </c>
      <c r="F30" s="747">
        <v>2140</v>
      </c>
      <c r="G30" s="785">
        <v>5136</v>
      </c>
      <c r="H30" s="783">
        <v>1</v>
      </c>
      <c r="I30" s="571"/>
      <c r="J30" s="589" t="s">
        <v>628</v>
      </c>
      <c r="K30" s="586"/>
      <c r="L30" s="541"/>
      <c r="M30" s="588">
        <v>2150</v>
      </c>
      <c r="N30" s="552">
        <f t="shared" si="0"/>
        <v>-10</v>
      </c>
      <c r="O30" s="553">
        <f t="shared" si="2"/>
        <v>3.3846511627906977</v>
      </c>
      <c r="P30" s="583" t="str">
        <f t="shared" ref="P30:P37" si="3">IF(O30&lt;=V$17,"T",IF(O30&lt;$Y$17,"R",IF(O30&gt;=$Y$17,"P")))</f>
        <v>P</v>
      </c>
      <c r="Q30" s="541"/>
      <c r="R30" s="541"/>
      <c r="S30" s="584"/>
      <c r="T30" s="585"/>
    </row>
    <row r="31" spans="1:20" ht="75.75" thickBot="1">
      <c r="A31" s="1228">
        <v>5</v>
      </c>
      <c r="B31" s="1383" t="s">
        <v>570</v>
      </c>
      <c r="C31" s="1383" t="s">
        <v>648</v>
      </c>
      <c r="D31" s="1382" t="s">
        <v>483</v>
      </c>
      <c r="E31" s="193" t="s">
        <v>484</v>
      </c>
      <c r="F31" s="745"/>
      <c r="G31" s="571">
        <v>100</v>
      </c>
      <c r="H31" s="783">
        <v>1</v>
      </c>
      <c r="I31" s="571"/>
      <c r="J31" s="536" t="s">
        <v>629</v>
      </c>
      <c r="K31" s="586"/>
      <c r="L31" s="541"/>
      <c r="M31" s="577">
        <v>1</v>
      </c>
      <c r="N31" s="552">
        <f t="shared" si="0"/>
        <v>-1</v>
      </c>
      <c r="O31" s="553">
        <f t="shared" si="2"/>
        <v>101</v>
      </c>
      <c r="P31" s="583" t="str">
        <f t="shared" si="3"/>
        <v>P</v>
      </c>
      <c r="Q31" s="541"/>
      <c r="R31" s="541"/>
      <c r="S31" s="584"/>
      <c r="T31" s="585"/>
    </row>
    <row r="32" spans="1:20" ht="90.75" thickBot="1">
      <c r="A32" s="1228"/>
      <c r="B32" s="1383"/>
      <c r="C32" s="1383"/>
      <c r="D32" s="1382"/>
      <c r="E32" s="269" t="s">
        <v>485</v>
      </c>
      <c r="F32" s="745"/>
      <c r="G32" s="571">
        <v>100</v>
      </c>
      <c r="H32" s="783">
        <v>1</v>
      </c>
      <c r="I32" s="571"/>
      <c r="J32" s="519" t="s">
        <v>630</v>
      </c>
      <c r="K32" s="586"/>
      <c r="L32" s="541"/>
      <c r="M32" s="577">
        <v>1</v>
      </c>
      <c r="N32" s="552">
        <f t="shared" si="0"/>
        <v>-1</v>
      </c>
      <c r="O32" s="553">
        <f t="shared" si="2"/>
        <v>101</v>
      </c>
      <c r="P32" s="583" t="str">
        <f t="shared" si="3"/>
        <v>P</v>
      </c>
      <c r="Q32" s="541"/>
      <c r="R32" s="541"/>
      <c r="S32" s="584"/>
      <c r="T32" s="585"/>
    </row>
    <row r="33" spans="1:20" ht="120.75" thickBot="1">
      <c r="A33" s="1228"/>
      <c r="B33" s="1383"/>
      <c r="C33" s="1383"/>
      <c r="D33" s="1382"/>
      <c r="E33" s="193" t="s">
        <v>486</v>
      </c>
      <c r="F33" s="745"/>
      <c r="G33" s="571">
        <v>100</v>
      </c>
      <c r="H33" s="783">
        <v>1</v>
      </c>
      <c r="I33" s="571"/>
      <c r="J33" s="519" t="s">
        <v>631</v>
      </c>
      <c r="K33" s="586"/>
      <c r="L33" s="541"/>
      <c r="M33" s="577">
        <v>1</v>
      </c>
      <c r="N33" s="552">
        <f t="shared" si="0"/>
        <v>-1</v>
      </c>
      <c r="O33" s="553">
        <f t="shared" si="2"/>
        <v>101</v>
      </c>
      <c r="P33" s="583" t="str">
        <f t="shared" si="3"/>
        <v>P</v>
      </c>
      <c r="Q33" s="541"/>
      <c r="R33" s="541"/>
      <c r="S33" s="584"/>
      <c r="T33" s="585"/>
    </row>
    <row r="34" spans="1:20" ht="90.75" thickBot="1">
      <c r="A34" s="1228"/>
      <c r="B34" s="1383"/>
      <c r="C34" s="1383"/>
      <c r="D34" s="1382"/>
      <c r="E34" s="193" t="s">
        <v>487</v>
      </c>
      <c r="F34" s="745"/>
      <c r="G34" s="571">
        <v>100</v>
      </c>
      <c r="H34" s="783">
        <v>1</v>
      </c>
      <c r="I34" s="571"/>
      <c r="J34" s="519" t="s">
        <v>632</v>
      </c>
      <c r="K34" s="586"/>
      <c r="L34" s="541"/>
      <c r="M34" s="577">
        <v>1</v>
      </c>
      <c r="N34" s="552">
        <f t="shared" si="0"/>
        <v>-1</v>
      </c>
      <c r="O34" s="553">
        <f t="shared" si="2"/>
        <v>101</v>
      </c>
      <c r="P34" s="583" t="str">
        <f t="shared" si="3"/>
        <v>P</v>
      </c>
      <c r="Q34" s="541"/>
      <c r="R34" s="541"/>
      <c r="S34" s="584"/>
      <c r="T34" s="585"/>
    </row>
    <row r="35" spans="1:20" ht="90.75" thickBot="1">
      <c r="A35" s="1228"/>
      <c r="B35" s="1383"/>
      <c r="C35" s="1383"/>
      <c r="D35" s="1382"/>
      <c r="E35" s="193" t="s">
        <v>519</v>
      </c>
      <c r="F35" s="745"/>
      <c r="G35" s="571">
        <v>100</v>
      </c>
      <c r="H35" s="783">
        <v>1</v>
      </c>
      <c r="I35" s="571"/>
      <c r="J35" s="589" t="s">
        <v>633</v>
      </c>
      <c r="K35" s="586"/>
      <c r="L35" s="541"/>
      <c r="M35" s="577">
        <v>1</v>
      </c>
      <c r="N35" s="552">
        <f t="shared" si="0"/>
        <v>-1</v>
      </c>
      <c r="O35" s="553">
        <f t="shared" si="2"/>
        <v>101</v>
      </c>
      <c r="P35" s="583" t="str">
        <f t="shared" si="3"/>
        <v>P</v>
      </c>
      <c r="Q35" s="541"/>
      <c r="R35" s="541"/>
      <c r="S35" s="584"/>
      <c r="T35" s="585"/>
    </row>
    <row r="36" spans="1:20" ht="75.75" thickBot="1">
      <c r="A36" s="1228"/>
      <c r="B36" s="1383"/>
      <c r="C36" s="1383"/>
      <c r="D36" s="1382"/>
      <c r="E36" s="193" t="s">
        <v>488</v>
      </c>
      <c r="F36" s="745"/>
      <c r="G36" s="571">
        <v>100</v>
      </c>
      <c r="H36" s="783">
        <v>1</v>
      </c>
      <c r="I36" s="571"/>
      <c r="J36" s="589" t="s">
        <v>634</v>
      </c>
      <c r="K36" s="586"/>
      <c r="L36" s="541"/>
      <c r="M36" s="577">
        <v>1</v>
      </c>
      <c r="N36" s="552">
        <f t="shared" si="0"/>
        <v>-1</v>
      </c>
      <c r="O36" s="553">
        <f t="shared" si="2"/>
        <v>101</v>
      </c>
      <c r="P36" s="583" t="str">
        <f t="shared" si="3"/>
        <v>P</v>
      </c>
      <c r="Q36" s="541"/>
      <c r="R36" s="541"/>
      <c r="S36" s="584"/>
      <c r="T36" s="585"/>
    </row>
    <row r="37" spans="1:20" ht="60.75" thickBot="1">
      <c r="A37" s="1385"/>
      <c r="B37" s="1384"/>
      <c r="C37" s="1384"/>
      <c r="D37" s="1386"/>
      <c r="E37" s="597" t="s">
        <v>489</v>
      </c>
      <c r="F37" s="598">
        <v>1</v>
      </c>
      <c r="G37" s="786">
        <v>100</v>
      </c>
      <c r="H37" s="787">
        <v>1</v>
      </c>
      <c r="I37" s="786"/>
      <c r="J37" s="599" t="s">
        <v>635</v>
      </c>
      <c r="K37" s="600"/>
      <c r="L37" s="558"/>
      <c r="M37" s="724">
        <v>1</v>
      </c>
      <c r="N37" s="601">
        <f t="shared" si="0"/>
        <v>0</v>
      </c>
      <c r="O37" s="557">
        <f t="shared" si="2"/>
        <v>102</v>
      </c>
      <c r="P37" s="602" t="str">
        <f t="shared" si="3"/>
        <v>P</v>
      </c>
      <c r="Q37" s="558"/>
      <c r="R37" s="558"/>
      <c r="S37" s="603"/>
      <c r="T37" s="604"/>
    </row>
    <row r="38" spans="1:20" ht="60.75" thickBot="1">
      <c r="A38" s="1395">
        <v>6</v>
      </c>
      <c r="B38" s="1195" t="s">
        <v>570</v>
      </c>
      <c r="C38" s="1195" t="s">
        <v>648</v>
      </c>
      <c r="D38" s="1382" t="s">
        <v>794</v>
      </c>
      <c r="E38" s="269" t="s">
        <v>795</v>
      </c>
      <c r="F38" s="788">
        <v>4</v>
      </c>
      <c r="G38" s="789">
        <v>4</v>
      </c>
      <c r="H38" s="790"/>
      <c r="I38" s="790"/>
      <c r="J38" s="1397" t="s">
        <v>798</v>
      </c>
      <c r="K38" s="605">
        <v>0</v>
      </c>
      <c r="L38" s="605">
        <v>0</v>
      </c>
      <c r="M38" s="605">
        <v>8</v>
      </c>
      <c r="N38" s="606">
        <f>IF(M38&lt;1,M38-AVERAGE(F38:I38),M38-(SUM(F38:I38)))</f>
        <v>0</v>
      </c>
      <c r="O38" s="606">
        <f t="shared" ref="O38:O40" si="4">IF(M38&lt;1,(AVERAGE(F38:I38)/M38),SUM(F38:I38)/M38)</f>
        <v>1</v>
      </c>
      <c r="P38" s="607" t="str">
        <f>IF(O38&lt;=V$17,"T",IF(O38&lt;$Y$17,"R",IF(O38&gt;=$Y$17,"P")))</f>
        <v>P</v>
      </c>
      <c r="Q38" s="605" t="s">
        <v>799</v>
      </c>
      <c r="R38" s="605" t="s">
        <v>799</v>
      </c>
      <c r="S38" s="1390" t="s">
        <v>800</v>
      </c>
      <c r="T38" s="608" t="s">
        <v>801</v>
      </c>
    </row>
    <row r="39" spans="1:20" ht="16.5" thickBot="1">
      <c r="A39" s="1395"/>
      <c r="B39" s="1195"/>
      <c r="C39" s="1195"/>
      <c r="D39" s="1382"/>
      <c r="E39" s="269" t="s">
        <v>796</v>
      </c>
      <c r="F39" s="788">
        <v>4</v>
      </c>
      <c r="G39" s="789">
        <v>4</v>
      </c>
      <c r="H39" s="790"/>
      <c r="I39" s="790"/>
      <c r="J39" s="1398"/>
      <c r="K39" s="605">
        <v>0</v>
      </c>
      <c r="L39" s="605">
        <v>0</v>
      </c>
      <c r="M39" s="605">
        <v>8</v>
      </c>
      <c r="N39" s="606">
        <f t="shared" ref="N39" si="5">IF(M39&lt;1,M39-AVERAGE(F39:I39),M39-(SUM(F39:I39)))</f>
        <v>0</v>
      </c>
      <c r="O39" s="606">
        <f t="shared" si="4"/>
        <v>1</v>
      </c>
      <c r="P39" s="607" t="str">
        <f>IF(O39&lt;=V$17,"T",IF(O39&lt;$Y$17,"R",IF(O39&gt;=$Y$17,"P")))</f>
        <v>P</v>
      </c>
      <c r="Q39" s="605" t="s">
        <v>799</v>
      </c>
      <c r="R39" s="605" t="s">
        <v>799</v>
      </c>
      <c r="S39" s="1391"/>
      <c r="T39" s="1393" t="s">
        <v>802</v>
      </c>
    </row>
    <row r="40" spans="1:20" ht="45.75" thickBot="1">
      <c r="A40" s="1396"/>
      <c r="B40" s="1277"/>
      <c r="C40" s="1277"/>
      <c r="D40" s="1386"/>
      <c r="E40" s="609" t="s">
        <v>797</v>
      </c>
      <c r="F40" s="791">
        <v>1</v>
      </c>
      <c r="G40" s="792">
        <v>1</v>
      </c>
      <c r="H40" s="793"/>
      <c r="I40" s="793"/>
      <c r="J40" s="1399"/>
      <c r="K40" s="610">
        <v>0</v>
      </c>
      <c r="L40" s="610">
        <v>0</v>
      </c>
      <c r="M40" s="611">
        <v>1</v>
      </c>
      <c r="N40" s="612">
        <v>0</v>
      </c>
      <c r="O40" s="612">
        <f t="shared" si="4"/>
        <v>2</v>
      </c>
      <c r="P40" s="613" t="str">
        <f>IF(O40&lt;=V$17,"T",IF(O40&lt;$Y$17,"R",IF(O40&gt;=$Y$17,"P")))</f>
        <v>P</v>
      </c>
      <c r="Q40" s="610" t="s">
        <v>799</v>
      </c>
      <c r="R40" s="610" t="s">
        <v>799</v>
      </c>
      <c r="S40" s="1392"/>
      <c r="T40" s="1394"/>
    </row>
    <row r="41" spans="1:20" ht="15.75">
      <c r="A41" s="614"/>
      <c r="B41" s="615"/>
      <c r="C41" s="615"/>
      <c r="D41" s="616"/>
      <c r="E41" s="617"/>
      <c r="F41" s="618"/>
      <c r="G41" s="619"/>
      <c r="H41" s="619"/>
      <c r="I41" s="619"/>
      <c r="J41" s="620"/>
      <c r="K41" s="621"/>
      <c r="L41" s="619"/>
      <c r="M41" s="618"/>
      <c r="N41" s="622"/>
      <c r="O41" s="623"/>
      <c r="P41" s="624"/>
      <c r="Q41" s="619"/>
      <c r="R41" s="619"/>
      <c r="S41" s="619"/>
      <c r="T41" s="619"/>
    </row>
    <row r="42" spans="1:20" ht="15.75">
      <c r="A42" s="614"/>
      <c r="B42" s="615"/>
      <c r="C42" s="615"/>
      <c r="D42" s="616"/>
      <c r="E42" s="617"/>
      <c r="F42" s="618"/>
      <c r="G42" s="619"/>
      <c r="H42" s="619"/>
      <c r="I42" s="619"/>
      <c r="J42" s="620"/>
      <c r="K42" s="621"/>
      <c r="L42" s="619"/>
      <c r="M42" s="618"/>
      <c r="N42" s="622"/>
      <c r="O42" s="623"/>
      <c r="P42" s="624"/>
      <c r="Q42" s="619"/>
      <c r="R42" s="619"/>
      <c r="S42" s="619"/>
      <c r="T42" s="619"/>
    </row>
    <row r="43" spans="1:20" ht="15.75">
      <c r="A43" s="614"/>
      <c r="B43" s="615"/>
      <c r="C43" s="615"/>
      <c r="D43" s="616"/>
      <c r="E43" s="617"/>
      <c r="F43" s="618"/>
      <c r="G43" s="619"/>
      <c r="H43" s="619"/>
      <c r="I43" s="619"/>
      <c r="J43" s="620"/>
      <c r="K43" s="621"/>
      <c r="L43" s="619"/>
      <c r="M43" s="618"/>
      <c r="N43" s="622"/>
      <c r="O43" s="623"/>
      <c r="P43" s="624"/>
      <c r="Q43" s="619"/>
      <c r="R43" s="619"/>
      <c r="S43" s="619"/>
      <c r="T43" s="619"/>
    </row>
    <row r="44" spans="1:20">
      <c r="A44" s="267"/>
      <c r="B44" s="267"/>
      <c r="C44" s="267"/>
      <c r="D44" s="267"/>
      <c r="E44" s="267"/>
      <c r="F44" s="267"/>
      <c r="G44" s="267"/>
      <c r="H44" s="267"/>
      <c r="I44" s="267"/>
      <c r="J44" s="267"/>
      <c r="K44" s="267"/>
      <c r="L44" s="267"/>
      <c r="M44" s="267"/>
      <c r="N44" s="267"/>
      <c r="O44" s="267"/>
      <c r="P44" s="267"/>
      <c r="Q44" s="267"/>
      <c r="R44" s="267"/>
      <c r="S44" s="267"/>
      <c r="T44" s="267"/>
    </row>
    <row r="45" spans="1:20">
      <c r="A45" s="267"/>
      <c r="B45" s="267"/>
      <c r="C45" s="267"/>
      <c r="D45" s="267"/>
      <c r="E45" s="267"/>
      <c r="F45" s="267"/>
      <c r="G45" s="267"/>
      <c r="H45" s="267"/>
      <c r="I45" s="267"/>
      <c r="J45" s="267"/>
      <c r="K45" s="267"/>
      <c r="L45" s="267"/>
      <c r="M45" s="267"/>
      <c r="N45" s="267"/>
      <c r="O45" s="267"/>
      <c r="P45" s="267"/>
      <c r="Q45" s="267"/>
      <c r="R45" s="267"/>
      <c r="S45" s="267"/>
      <c r="T45" s="267"/>
    </row>
    <row r="46" spans="1:20" ht="15.75">
      <c r="A46" s="545" t="s">
        <v>25</v>
      </c>
      <c r="B46" s="545"/>
      <c r="C46" s="545"/>
      <c r="D46" s="545"/>
      <c r="E46" s="267"/>
      <c r="F46" s="267"/>
      <c r="G46" s="267"/>
      <c r="H46" s="267"/>
      <c r="I46" s="267"/>
      <c r="J46" s="267"/>
      <c r="K46" s="267"/>
      <c r="L46" s="267"/>
      <c r="M46" s="267"/>
      <c r="N46" s="267"/>
      <c r="O46" s="267"/>
      <c r="P46" s="267"/>
      <c r="Q46" s="267"/>
      <c r="R46" s="267"/>
      <c r="S46" s="267"/>
      <c r="T46" s="267"/>
    </row>
    <row r="47" spans="1:20">
      <c r="A47" s="267"/>
      <c r="B47" s="267"/>
      <c r="C47" s="267"/>
      <c r="D47" s="267"/>
      <c r="E47" s="267"/>
      <c r="F47" s="267"/>
      <c r="G47" s="267"/>
      <c r="H47" s="267"/>
      <c r="I47" s="267"/>
      <c r="J47" s="267"/>
      <c r="K47" s="267"/>
      <c r="L47" s="267"/>
      <c r="M47" s="267"/>
      <c r="N47" s="267"/>
      <c r="O47" s="267"/>
      <c r="P47" s="267"/>
      <c r="Q47" s="267"/>
      <c r="R47" s="267"/>
      <c r="S47" s="267"/>
      <c r="T47" s="267"/>
    </row>
    <row r="48" spans="1:20">
      <c r="A48" s="1378"/>
      <c r="B48" s="1379"/>
      <c r="C48" s="1379"/>
      <c r="D48" s="1379"/>
      <c r="E48" s="1379"/>
      <c r="F48" s="1379"/>
      <c r="G48" s="1379"/>
      <c r="H48" s="1379"/>
      <c r="I48" s="1379"/>
      <c r="J48" s="1379"/>
      <c r="K48" s="1379"/>
      <c r="L48" s="1379"/>
      <c r="M48" s="1379"/>
      <c r="N48" s="1379"/>
      <c r="O48" s="1379"/>
      <c r="P48" s="1379"/>
      <c r="Q48" s="1379"/>
      <c r="R48" s="1379"/>
      <c r="S48" s="1379"/>
      <c r="T48" s="1380"/>
    </row>
    <row r="49" spans="1:20">
      <c r="A49" s="1378"/>
      <c r="B49" s="1379"/>
      <c r="C49" s="1379"/>
      <c r="D49" s="1379"/>
      <c r="E49" s="1379"/>
      <c r="F49" s="1379"/>
      <c r="G49" s="1379"/>
      <c r="H49" s="1379"/>
      <c r="I49" s="1379"/>
      <c r="J49" s="1379"/>
      <c r="K49" s="1379"/>
      <c r="L49" s="1379"/>
      <c r="M49" s="1379"/>
      <c r="N49" s="1379"/>
      <c r="O49" s="1379"/>
      <c r="P49" s="1379"/>
      <c r="Q49" s="1379"/>
      <c r="R49" s="1379"/>
      <c r="S49" s="1379"/>
      <c r="T49" s="1380"/>
    </row>
    <row r="50" spans="1:20">
      <c r="A50" s="1378"/>
      <c r="B50" s="1379"/>
      <c r="C50" s="1379"/>
      <c r="D50" s="1379"/>
      <c r="E50" s="1379"/>
      <c r="F50" s="1379"/>
      <c r="G50" s="1379"/>
      <c r="H50" s="1379"/>
      <c r="I50" s="1379"/>
      <c r="J50" s="1379"/>
      <c r="K50" s="1379"/>
      <c r="L50" s="1379"/>
      <c r="M50" s="1379"/>
      <c r="N50" s="1379"/>
      <c r="O50" s="1379"/>
      <c r="P50" s="1379"/>
      <c r="Q50" s="1379"/>
      <c r="R50" s="1379"/>
      <c r="S50" s="1379"/>
      <c r="T50" s="1380"/>
    </row>
    <row r="51" spans="1:20">
      <c r="A51" s="1378"/>
      <c r="B51" s="1379"/>
      <c r="C51" s="1379"/>
      <c r="D51" s="1379"/>
      <c r="E51" s="1379"/>
      <c r="F51" s="1379"/>
      <c r="G51" s="1379"/>
      <c r="H51" s="1379"/>
      <c r="I51" s="1379"/>
      <c r="J51" s="1379"/>
      <c r="K51" s="1379"/>
      <c r="L51" s="1379"/>
      <c r="M51" s="1379"/>
      <c r="N51" s="1379"/>
      <c r="O51" s="1379"/>
      <c r="P51" s="1379"/>
      <c r="Q51" s="1379"/>
      <c r="R51" s="1379"/>
      <c r="S51" s="1379"/>
      <c r="T51" s="1380"/>
    </row>
    <row r="52" spans="1:20">
      <c r="A52" s="1378"/>
      <c r="B52" s="1379"/>
      <c r="C52" s="1379"/>
      <c r="D52" s="1379"/>
      <c r="E52" s="1379"/>
      <c r="F52" s="1379"/>
      <c r="G52" s="1379"/>
      <c r="H52" s="1379"/>
      <c r="I52" s="1379"/>
      <c r="J52" s="1379"/>
      <c r="K52" s="1379"/>
      <c r="L52" s="1379"/>
      <c r="M52" s="1379"/>
      <c r="N52" s="1379"/>
      <c r="O52" s="1379"/>
      <c r="P52" s="1379"/>
      <c r="Q52" s="1379"/>
      <c r="R52" s="1379"/>
      <c r="S52" s="1379"/>
      <c r="T52" s="1380"/>
    </row>
    <row r="53" spans="1:20">
      <c r="A53" s="1378"/>
      <c r="B53" s="1379"/>
      <c r="C53" s="1379"/>
      <c r="D53" s="1379"/>
      <c r="E53" s="1379"/>
      <c r="F53" s="1379"/>
      <c r="G53" s="1379"/>
      <c r="H53" s="1379"/>
      <c r="I53" s="1379"/>
      <c r="J53" s="1379"/>
      <c r="K53" s="1379"/>
      <c r="L53" s="1379"/>
      <c r="M53" s="1379"/>
      <c r="N53" s="1379"/>
      <c r="O53" s="1379"/>
      <c r="P53" s="1379"/>
      <c r="Q53" s="1379"/>
      <c r="R53" s="1379"/>
      <c r="S53" s="1379"/>
      <c r="T53" s="1380"/>
    </row>
    <row r="54" spans="1:20">
      <c r="A54" s="1378"/>
      <c r="B54" s="1379"/>
      <c r="C54" s="1379"/>
      <c r="D54" s="1379"/>
      <c r="E54" s="1379"/>
      <c r="F54" s="1379"/>
      <c r="G54" s="1379"/>
      <c r="H54" s="1379"/>
      <c r="I54" s="1379"/>
      <c r="J54" s="1379"/>
      <c r="K54" s="1379"/>
      <c r="L54" s="1379"/>
      <c r="M54" s="1379"/>
      <c r="N54" s="1379"/>
      <c r="O54" s="1379"/>
      <c r="P54" s="1379"/>
      <c r="Q54" s="1379"/>
      <c r="R54" s="1379"/>
      <c r="S54" s="1379"/>
      <c r="T54" s="1380"/>
    </row>
    <row r="55" spans="1:20">
      <c r="A55" s="1378"/>
      <c r="B55" s="1379"/>
      <c r="C55" s="1379"/>
      <c r="D55" s="1379"/>
      <c r="E55" s="1379"/>
      <c r="F55" s="1379"/>
      <c r="G55" s="1379"/>
      <c r="H55" s="1379"/>
      <c r="I55" s="1379"/>
      <c r="J55" s="1379"/>
      <c r="K55" s="1379"/>
      <c r="L55" s="1379"/>
      <c r="M55" s="1379"/>
      <c r="N55" s="1379"/>
      <c r="O55" s="1379"/>
      <c r="P55" s="1379"/>
      <c r="Q55" s="1379"/>
      <c r="R55" s="1379"/>
      <c r="S55" s="1379"/>
      <c r="T55" s="1380"/>
    </row>
    <row r="56" spans="1:20">
      <c r="A56" s="1378"/>
      <c r="B56" s="1379"/>
      <c r="C56" s="1379"/>
      <c r="D56" s="1379"/>
      <c r="E56" s="1379"/>
      <c r="F56" s="1379"/>
      <c r="G56" s="1379"/>
      <c r="H56" s="1379"/>
      <c r="I56" s="1379"/>
      <c r="J56" s="1379"/>
      <c r="K56" s="1379"/>
      <c r="L56" s="1379"/>
      <c r="M56" s="1379"/>
      <c r="N56" s="1379"/>
      <c r="O56" s="1379"/>
      <c r="P56" s="1379"/>
      <c r="Q56" s="1379"/>
      <c r="R56" s="1379"/>
      <c r="S56" s="1379"/>
      <c r="T56" s="1380"/>
    </row>
    <row r="57" spans="1:20">
      <c r="A57" s="1378"/>
      <c r="B57" s="1379"/>
      <c r="C57" s="1379"/>
      <c r="D57" s="1379"/>
      <c r="E57" s="1379"/>
      <c r="F57" s="1379"/>
      <c r="G57" s="1379"/>
      <c r="H57" s="1379"/>
      <c r="I57" s="1379"/>
      <c r="J57" s="1379"/>
      <c r="K57" s="1379"/>
      <c r="L57" s="1379"/>
      <c r="M57" s="1379"/>
      <c r="N57" s="1379"/>
      <c r="O57" s="1379"/>
      <c r="P57" s="1379"/>
      <c r="Q57" s="1379"/>
      <c r="R57" s="1379"/>
      <c r="S57" s="1379"/>
      <c r="T57" s="1380"/>
    </row>
    <row r="58" spans="1:20">
      <c r="A58" s="1378"/>
      <c r="B58" s="1379"/>
      <c r="C58" s="1379"/>
      <c r="D58" s="1379"/>
      <c r="E58" s="1379"/>
      <c r="F58" s="1379"/>
      <c r="G58" s="1379"/>
      <c r="H58" s="1379"/>
      <c r="I58" s="1379"/>
      <c r="J58" s="1379"/>
      <c r="K58" s="1379"/>
      <c r="L58" s="1379"/>
      <c r="M58" s="1379"/>
      <c r="N58" s="1379"/>
      <c r="O58" s="1379"/>
      <c r="P58" s="1379"/>
      <c r="Q58" s="1379"/>
      <c r="R58" s="1379"/>
      <c r="S58" s="1379"/>
      <c r="T58" s="1380"/>
    </row>
  </sheetData>
  <mergeCells count="63">
    <mergeCell ref="S38:S40"/>
    <mergeCell ref="T39:T40"/>
    <mergeCell ref="A38:A40"/>
    <mergeCell ref="B38:B40"/>
    <mergeCell ref="C38:C40"/>
    <mergeCell ref="D38:D40"/>
    <mergeCell ref="J38:J40"/>
    <mergeCell ref="C31:C37"/>
    <mergeCell ref="B31:B37"/>
    <mergeCell ref="A2:E4"/>
    <mergeCell ref="E14:E15"/>
    <mergeCell ref="A29:A30"/>
    <mergeCell ref="D29:D30"/>
    <mergeCell ref="A31:A37"/>
    <mergeCell ref="D31:D37"/>
    <mergeCell ref="A9:E9"/>
    <mergeCell ref="A24:A28"/>
    <mergeCell ref="D24:D28"/>
    <mergeCell ref="C17:C30"/>
    <mergeCell ref="B17:B30"/>
    <mergeCell ref="A6:E6"/>
    <mergeCell ref="C14:C15"/>
    <mergeCell ref="A17:A19"/>
    <mergeCell ref="F2:M2"/>
    <mergeCell ref="N2:T2"/>
    <mergeCell ref="F3:M4"/>
    <mergeCell ref="N3:T3"/>
    <mergeCell ref="N4:T4"/>
    <mergeCell ref="F6:M6"/>
    <mergeCell ref="A7:E7"/>
    <mergeCell ref="F7:M7"/>
    <mergeCell ref="A8:E8"/>
    <mergeCell ref="F8:M8"/>
    <mergeCell ref="F9:M9"/>
    <mergeCell ref="A11:T11"/>
    <mergeCell ref="A13:L13"/>
    <mergeCell ref="M13:T13"/>
    <mergeCell ref="T14:T15"/>
    <mergeCell ref="R14:R15"/>
    <mergeCell ref="D17:D19"/>
    <mergeCell ref="A20:A23"/>
    <mergeCell ref="D20:D23"/>
    <mergeCell ref="N14:P14"/>
    <mergeCell ref="Q14:Q15"/>
    <mergeCell ref="K14:K15"/>
    <mergeCell ref="L14:L15"/>
    <mergeCell ref="M14:M15"/>
    <mergeCell ref="A14:A15"/>
    <mergeCell ref="D14:D15"/>
    <mergeCell ref="F14:I14"/>
    <mergeCell ref="J14:J15"/>
    <mergeCell ref="B14:B15"/>
    <mergeCell ref="A48:T48"/>
    <mergeCell ref="A56:T56"/>
    <mergeCell ref="A57:T57"/>
    <mergeCell ref="A58:T58"/>
    <mergeCell ref="A50:T50"/>
    <mergeCell ref="A51:T51"/>
    <mergeCell ref="A52:T52"/>
    <mergeCell ref="A53:T53"/>
    <mergeCell ref="A54:T54"/>
    <mergeCell ref="A55:T55"/>
    <mergeCell ref="A49:T49"/>
  </mergeCells>
  <conditionalFormatting sqref="P17:P37 P41:P43">
    <cfRule type="containsText" dxfId="14" priority="5" stopIfTrue="1" operator="containsText" text="P">
      <formula>NOT(ISERROR(SEARCH("P",P17)))</formula>
    </cfRule>
    <cfRule type="containsText" dxfId="13" priority="6" stopIfTrue="1" operator="containsText" text="R">
      <formula>NOT(ISERROR(SEARCH("R",P17)))</formula>
    </cfRule>
    <cfRule type="containsText" dxfId="12" priority="7" operator="containsText" text="T">
      <formula>NOT(ISERROR(SEARCH("T",P17)))</formula>
    </cfRule>
  </conditionalFormatting>
  <conditionalFormatting sqref="P17:P37 P41:P43">
    <cfRule type="iconSet" priority="56">
      <iconSet iconSet="3Symbols2">
        <cfvo type="percent" val="0"/>
        <cfvo type="percent" val="0.74"/>
        <cfvo type="percent" val="0.85"/>
      </iconSet>
    </cfRule>
  </conditionalFormatting>
  <conditionalFormatting sqref="P38:P40">
    <cfRule type="containsText" dxfId="11" priority="1" stopIfTrue="1" operator="containsText" text="P">
      <formula>NOT(ISERROR(SEARCH("P",P38)))</formula>
    </cfRule>
    <cfRule type="containsText" dxfId="10" priority="2" stopIfTrue="1" operator="containsText" text="R">
      <formula>NOT(ISERROR(SEARCH("R",P38)))</formula>
    </cfRule>
    <cfRule type="containsText" dxfId="9" priority="3" operator="containsText" text="T">
      <formula>NOT(ISERROR(SEARCH("T",P38)))</formula>
    </cfRule>
  </conditionalFormatting>
  <conditionalFormatting sqref="P38:P40">
    <cfRule type="iconSet" priority="4">
      <iconSet iconSet="3Symbols2">
        <cfvo type="percent" val="0"/>
        <cfvo type="percent" val="0.74"/>
        <cfvo type="percent" val="0.85"/>
      </iconSet>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3"/>
  <sheetViews>
    <sheetView topLeftCell="C23" zoomScale="80" zoomScaleNormal="80" workbookViewId="0">
      <selection activeCell="F17" sqref="F17:I28"/>
    </sheetView>
  </sheetViews>
  <sheetFormatPr baseColWidth="10" defaultColWidth="11.42578125" defaultRowHeight="15.75"/>
  <cols>
    <col min="1" max="1" width="11.42578125" style="268"/>
    <col min="2" max="2" width="23.42578125" style="268" customWidth="1"/>
    <col min="3" max="3" width="32" style="268" customWidth="1"/>
    <col min="4" max="4" width="30.28515625" style="268" customWidth="1"/>
    <col min="5" max="5" width="40" style="268" customWidth="1"/>
    <col min="6" max="6" width="6.42578125" style="268" customWidth="1"/>
    <col min="7" max="7" width="6.7109375" style="268" customWidth="1"/>
    <col min="8" max="8" width="6.28515625" style="268" customWidth="1"/>
    <col min="9" max="9" width="8.28515625" style="268" customWidth="1"/>
    <col min="10" max="10" width="56.140625" style="268" customWidth="1"/>
    <col min="11" max="11" width="14.7109375" style="268" customWidth="1"/>
    <col min="12" max="12" width="23.7109375" style="268" customWidth="1"/>
    <col min="13" max="13" width="11.42578125" style="268"/>
    <col min="14" max="14" width="14.140625" style="268" customWidth="1"/>
    <col min="15" max="16" width="11.42578125" style="268"/>
    <col min="17" max="17" width="17.5703125" style="268" customWidth="1"/>
    <col min="18" max="18" width="21.42578125" style="268" customWidth="1"/>
    <col min="19" max="19" width="11.42578125" style="268"/>
    <col min="20" max="20" width="16.5703125" style="268" customWidth="1"/>
    <col min="21" max="16384" width="11.42578125" style="268"/>
  </cols>
  <sheetData>
    <row r="1" spans="1:20" ht="16.5" thickBot="1"/>
    <row r="2" spans="1:20" ht="17.25" thickBot="1">
      <c r="A2" s="1110"/>
      <c r="B2" s="1111"/>
      <c r="C2" s="1111"/>
      <c r="D2" s="1111"/>
      <c r="E2" s="1112"/>
      <c r="F2" s="1119" t="s">
        <v>18</v>
      </c>
      <c r="G2" s="1120"/>
      <c r="H2" s="1120"/>
      <c r="I2" s="1120"/>
      <c r="J2" s="1120"/>
      <c r="K2" s="1120"/>
      <c r="L2" s="1120"/>
      <c r="M2" s="1121"/>
      <c r="N2" s="1122" t="s">
        <v>19</v>
      </c>
      <c r="O2" s="1123"/>
      <c r="P2" s="1123"/>
      <c r="Q2" s="1123"/>
      <c r="R2" s="1123"/>
      <c r="S2" s="1123"/>
      <c r="T2" s="1124"/>
    </row>
    <row r="3" spans="1:20" ht="17.25" thickBot="1">
      <c r="A3" s="1113"/>
      <c r="B3" s="1114"/>
      <c r="C3" s="1114"/>
      <c r="D3" s="1114"/>
      <c r="E3" s="1115"/>
      <c r="F3" s="1125" t="s">
        <v>17</v>
      </c>
      <c r="G3" s="1126"/>
      <c r="H3" s="1126"/>
      <c r="I3" s="1126"/>
      <c r="J3" s="1126"/>
      <c r="K3" s="1126"/>
      <c r="L3" s="1126"/>
      <c r="M3" s="1127"/>
      <c r="N3" s="1131" t="s">
        <v>24</v>
      </c>
      <c r="O3" s="1132"/>
      <c r="P3" s="1132"/>
      <c r="Q3" s="1132"/>
      <c r="R3" s="1132"/>
      <c r="S3" s="1132"/>
      <c r="T3" s="1133"/>
    </row>
    <row r="4" spans="1:20" ht="17.25" thickBot="1">
      <c r="A4" s="1116"/>
      <c r="B4" s="1117"/>
      <c r="C4" s="1117"/>
      <c r="D4" s="1117"/>
      <c r="E4" s="1118"/>
      <c r="F4" s="1128"/>
      <c r="G4" s="1129"/>
      <c r="H4" s="1129"/>
      <c r="I4" s="1129"/>
      <c r="J4" s="1129"/>
      <c r="K4" s="1129"/>
      <c r="L4" s="1129"/>
      <c r="M4" s="1130"/>
      <c r="N4" s="1134" t="s">
        <v>8</v>
      </c>
      <c r="O4" s="1135"/>
      <c r="P4" s="1135"/>
      <c r="Q4" s="1135"/>
      <c r="R4" s="1135"/>
      <c r="S4" s="1135"/>
      <c r="T4" s="1136"/>
    </row>
    <row r="5" spans="1:20" ht="16.5">
      <c r="A5" s="217"/>
      <c r="B5" s="217"/>
      <c r="C5" s="217"/>
      <c r="D5" s="217"/>
      <c r="E5" s="217"/>
      <c r="F5" s="217"/>
      <c r="G5" s="217"/>
      <c r="H5" s="217"/>
      <c r="I5" s="217"/>
      <c r="J5" s="218"/>
      <c r="K5" s="218"/>
      <c r="L5" s="219"/>
      <c r="M5" s="219"/>
      <c r="N5" s="219"/>
      <c r="O5" s="219"/>
      <c r="P5" s="219"/>
      <c r="Q5" s="219"/>
      <c r="R5" s="219"/>
      <c r="S5" s="219"/>
      <c r="T5" s="219"/>
    </row>
    <row r="6" spans="1:20" ht="16.5">
      <c r="A6" s="1088" t="s">
        <v>10</v>
      </c>
      <c r="B6" s="1088"/>
      <c r="C6" s="1088"/>
      <c r="D6" s="1088"/>
      <c r="E6" s="1088"/>
      <c r="F6" s="1109" t="s">
        <v>841</v>
      </c>
      <c r="G6" s="1090"/>
      <c r="H6" s="1090"/>
      <c r="I6" s="1090"/>
      <c r="J6" s="1090"/>
      <c r="K6" s="1090"/>
      <c r="L6" s="1090"/>
      <c r="M6" s="1091"/>
      <c r="N6" s="219"/>
      <c r="O6" s="219"/>
      <c r="P6" s="219"/>
      <c r="Q6" s="219"/>
      <c r="R6" s="219"/>
      <c r="S6" s="219"/>
      <c r="T6" s="219"/>
    </row>
    <row r="7" spans="1:20" ht="16.5">
      <c r="A7" s="1088" t="s">
        <v>26</v>
      </c>
      <c r="B7" s="1088"/>
      <c r="C7" s="1088"/>
      <c r="D7" s="1088"/>
      <c r="E7" s="1088"/>
      <c r="F7" s="1109">
        <v>2021</v>
      </c>
      <c r="G7" s="1090"/>
      <c r="H7" s="1090"/>
      <c r="I7" s="1090"/>
      <c r="J7" s="1090"/>
      <c r="K7" s="1090"/>
      <c r="L7" s="1090"/>
      <c r="M7" s="1091"/>
      <c r="N7" s="219"/>
      <c r="O7" s="219"/>
      <c r="P7" s="219"/>
      <c r="Q7" s="219"/>
      <c r="R7" s="219"/>
      <c r="S7" s="219"/>
      <c r="T7" s="219"/>
    </row>
    <row r="8" spans="1:20" ht="16.5">
      <c r="A8" s="1088" t="s">
        <v>6</v>
      </c>
      <c r="B8" s="1088"/>
      <c r="C8" s="1088"/>
      <c r="D8" s="1088"/>
      <c r="E8" s="1088"/>
      <c r="F8" s="1089">
        <v>44197</v>
      </c>
      <c r="G8" s="1090"/>
      <c r="H8" s="1090"/>
      <c r="I8" s="1090"/>
      <c r="J8" s="1090"/>
      <c r="K8" s="1090"/>
      <c r="L8" s="1090"/>
      <c r="M8" s="1091"/>
      <c r="N8" s="219"/>
      <c r="O8" s="219"/>
      <c r="P8" s="219"/>
      <c r="Q8" s="219"/>
      <c r="R8" s="219"/>
      <c r="S8" s="219"/>
      <c r="T8" s="219"/>
    </row>
    <row r="9" spans="1:20" ht="16.5">
      <c r="A9" s="1088" t="s">
        <v>7</v>
      </c>
      <c r="B9" s="1088"/>
      <c r="C9" s="1088"/>
      <c r="D9" s="1088"/>
      <c r="E9" s="1088"/>
      <c r="F9" s="1089">
        <v>44206</v>
      </c>
      <c r="G9" s="1090"/>
      <c r="H9" s="1090"/>
      <c r="I9" s="1090"/>
      <c r="J9" s="1090"/>
      <c r="K9" s="1090"/>
      <c r="L9" s="1090"/>
      <c r="M9" s="1091"/>
      <c r="N9" s="219"/>
      <c r="O9" s="219"/>
      <c r="P9" s="219"/>
      <c r="Q9" s="219"/>
      <c r="R9" s="219"/>
      <c r="S9" s="219"/>
      <c r="T9" s="219"/>
    </row>
    <row r="10" spans="1:20" ht="17.25" thickBot="1">
      <c r="A10" s="220"/>
      <c r="B10" s="220"/>
      <c r="C10" s="220"/>
      <c r="D10" s="220"/>
      <c r="E10" s="220"/>
      <c r="F10" s="220"/>
      <c r="G10" s="220"/>
      <c r="H10" s="220"/>
      <c r="I10" s="220"/>
      <c r="J10" s="221"/>
      <c r="K10" s="221"/>
      <c r="L10" s="221"/>
      <c r="M10" s="221"/>
      <c r="N10" s="219"/>
      <c r="O10" s="219"/>
      <c r="P10" s="219"/>
      <c r="Q10" s="219"/>
      <c r="R10" s="219"/>
      <c r="S10" s="219"/>
      <c r="T10" s="219"/>
    </row>
    <row r="11" spans="1:20" ht="17.25" thickBot="1">
      <c r="A11" s="1092" t="s">
        <v>9</v>
      </c>
      <c r="B11" s="1093"/>
      <c r="C11" s="1093"/>
      <c r="D11" s="1093"/>
      <c r="E11" s="1093"/>
      <c r="F11" s="1093"/>
      <c r="G11" s="1093"/>
      <c r="H11" s="1093"/>
      <c r="I11" s="1093"/>
      <c r="J11" s="1093"/>
      <c r="K11" s="1093"/>
      <c r="L11" s="1093"/>
      <c r="M11" s="1093"/>
      <c r="N11" s="1093"/>
      <c r="O11" s="1093"/>
      <c r="P11" s="1093"/>
      <c r="Q11" s="1093"/>
      <c r="R11" s="1093"/>
      <c r="S11" s="1093"/>
      <c r="T11" s="1094"/>
    </row>
    <row r="12" spans="1:20" ht="17.25" thickBot="1">
      <c r="A12" s="222"/>
      <c r="B12" s="223"/>
      <c r="C12" s="223"/>
      <c r="D12" s="223"/>
      <c r="E12" s="223"/>
      <c r="F12" s="223"/>
      <c r="G12" s="223"/>
      <c r="H12" s="223"/>
      <c r="I12" s="223"/>
      <c r="J12" s="223"/>
      <c r="K12" s="223"/>
      <c r="L12" s="223"/>
      <c r="M12" s="223"/>
      <c r="N12" s="223"/>
      <c r="O12" s="223"/>
      <c r="P12" s="223"/>
      <c r="Q12" s="223"/>
      <c r="R12" s="223"/>
      <c r="S12" s="223"/>
      <c r="T12" s="224"/>
    </row>
    <row r="13" spans="1:20" ht="17.25" thickBot="1">
      <c r="A13" s="1095" t="s">
        <v>16</v>
      </c>
      <c r="B13" s="1096"/>
      <c r="C13" s="1096"/>
      <c r="D13" s="1096"/>
      <c r="E13" s="1096"/>
      <c r="F13" s="1096"/>
      <c r="G13" s="1096"/>
      <c r="H13" s="1096"/>
      <c r="I13" s="1096"/>
      <c r="J13" s="1096"/>
      <c r="K13" s="1096"/>
      <c r="L13" s="1097"/>
      <c r="M13" s="1098" t="s">
        <v>1</v>
      </c>
      <c r="N13" s="1098"/>
      <c r="O13" s="1098"/>
      <c r="P13" s="1098"/>
      <c r="Q13" s="1098"/>
      <c r="R13" s="1098"/>
      <c r="S13" s="1098"/>
      <c r="T13" s="1099"/>
    </row>
    <row r="14" spans="1:20" ht="17.25" thickBot="1">
      <c r="A14" s="1100" t="s">
        <v>28</v>
      </c>
      <c r="B14" s="1107" t="s">
        <v>555</v>
      </c>
      <c r="C14" s="1107" t="s">
        <v>556</v>
      </c>
      <c r="D14" s="1100" t="s">
        <v>27</v>
      </c>
      <c r="E14" s="1102" t="s">
        <v>20</v>
      </c>
      <c r="F14" s="1104" t="s">
        <v>11</v>
      </c>
      <c r="G14" s="1105"/>
      <c r="H14" s="1105"/>
      <c r="I14" s="1106"/>
      <c r="J14" s="1077" t="s">
        <v>21</v>
      </c>
      <c r="K14" s="1077" t="s">
        <v>22</v>
      </c>
      <c r="L14" s="1077" t="s">
        <v>2</v>
      </c>
      <c r="M14" s="1079" t="s">
        <v>23</v>
      </c>
      <c r="N14" s="1081" t="s">
        <v>3</v>
      </c>
      <c r="O14" s="1082"/>
      <c r="P14" s="1083"/>
      <c r="Q14" s="1402" t="s">
        <v>4</v>
      </c>
      <c r="R14" s="1086" t="s">
        <v>5</v>
      </c>
      <c r="S14" s="225" t="s">
        <v>30</v>
      </c>
      <c r="T14" s="1067" t="s">
        <v>0</v>
      </c>
    </row>
    <row r="15" spans="1:20" ht="25.5" customHeight="1" thickBot="1">
      <c r="A15" s="1101"/>
      <c r="B15" s="1411"/>
      <c r="C15" s="1411"/>
      <c r="D15" s="1101"/>
      <c r="E15" s="1103"/>
      <c r="F15" s="226" t="s">
        <v>12</v>
      </c>
      <c r="G15" s="226" t="s">
        <v>13</v>
      </c>
      <c r="H15" s="226" t="s">
        <v>14</v>
      </c>
      <c r="I15" s="226" t="s">
        <v>15</v>
      </c>
      <c r="J15" s="1078"/>
      <c r="K15" s="1078"/>
      <c r="L15" s="1078"/>
      <c r="M15" s="1080"/>
      <c r="N15" s="270" t="s">
        <v>31</v>
      </c>
      <c r="O15" s="228" t="s">
        <v>29</v>
      </c>
      <c r="P15" s="229" t="s">
        <v>32</v>
      </c>
      <c r="Q15" s="1403"/>
      <c r="R15" s="1087"/>
      <c r="S15" s="230"/>
      <c r="T15" s="1068"/>
    </row>
    <row r="16" spans="1:20" ht="16.5" thickBot="1">
      <c r="A16" s="217"/>
      <c r="B16" s="217"/>
      <c r="C16" s="217"/>
      <c r="D16" s="217"/>
      <c r="E16" s="217"/>
      <c r="F16" s="217"/>
      <c r="G16" s="217"/>
      <c r="H16" s="217"/>
      <c r="I16" s="217"/>
      <c r="J16" s="217"/>
      <c r="K16" s="217"/>
      <c r="L16" s="231"/>
      <c r="M16" s="217"/>
      <c r="N16" s="232"/>
      <c r="O16" s="232"/>
      <c r="P16" s="232"/>
      <c r="Q16" s="217"/>
      <c r="R16" s="217"/>
      <c r="S16" s="217"/>
      <c r="T16" s="217"/>
    </row>
    <row r="17" spans="1:20" ht="72.75" customHeight="1" thickBot="1">
      <c r="A17" s="1404">
        <v>1</v>
      </c>
      <c r="B17" s="1408" t="s">
        <v>647</v>
      </c>
      <c r="C17" s="1408" t="s">
        <v>714</v>
      </c>
      <c r="D17" s="1071" t="s">
        <v>513</v>
      </c>
      <c r="E17" s="300" t="s">
        <v>504</v>
      </c>
      <c r="F17" s="301">
        <v>5</v>
      </c>
      <c r="G17" s="673">
        <v>9</v>
      </c>
      <c r="H17" s="271">
        <v>0.06</v>
      </c>
      <c r="I17" s="271"/>
      <c r="J17" s="233" t="s">
        <v>636</v>
      </c>
      <c r="K17" s="272"/>
      <c r="L17" s="273"/>
      <c r="M17" s="288">
        <v>14</v>
      </c>
      <c r="N17" s="275">
        <f>F17-M17</f>
        <v>-9</v>
      </c>
      <c r="O17" s="239">
        <f>IF(M17&lt;1,(AVERAGE(F17:I17)/M17),SUM(F17:I17)/M17)</f>
        <v>1.0042857142857142</v>
      </c>
      <c r="P17" s="276" t="str">
        <f>IF(O17&lt;=V$17,"T",IF(O17&lt;$Y$17,"R",IF(O17&gt;=$Y$17,"P")))</f>
        <v>P</v>
      </c>
      <c r="Q17" s="273"/>
      <c r="R17" s="273"/>
      <c r="S17" s="277"/>
      <c r="T17" s="278"/>
    </row>
    <row r="18" spans="1:20" ht="63.75" thickBot="1">
      <c r="A18" s="1405"/>
      <c r="B18" s="1409"/>
      <c r="C18" s="1409"/>
      <c r="D18" s="1062"/>
      <c r="E18" s="302" t="s">
        <v>505</v>
      </c>
      <c r="F18" s="280">
        <v>1</v>
      </c>
      <c r="G18" s="674">
        <v>1</v>
      </c>
      <c r="H18" s="327">
        <v>1</v>
      </c>
      <c r="I18" s="281"/>
      <c r="J18" s="289" t="s">
        <v>637</v>
      </c>
      <c r="K18" s="282"/>
      <c r="L18" s="250"/>
      <c r="M18" s="274">
        <v>1</v>
      </c>
      <c r="N18" s="283">
        <f t="shared" ref="N18:N19" si="0">F18-M18</f>
        <v>0</v>
      </c>
      <c r="O18" s="248">
        <v>1</v>
      </c>
      <c r="P18" s="284" t="str">
        <f t="shared" ref="P18:P19" si="1">IF(O18&lt;=V$17,"T",IF(O18&lt;$Y$17,"R",IF(O18&gt;=$Y$17,"P")))</f>
        <v>P</v>
      </c>
      <c r="Q18" s="250"/>
      <c r="R18" s="250"/>
      <c r="S18" s="285"/>
      <c r="T18" s="286"/>
    </row>
    <row r="19" spans="1:20" ht="63.75" thickBot="1">
      <c r="A19" s="1405"/>
      <c r="B19" s="1409"/>
      <c r="C19" s="1409"/>
      <c r="D19" s="1062"/>
      <c r="E19" s="303" t="s">
        <v>474</v>
      </c>
      <c r="F19" s="290">
        <v>10</v>
      </c>
      <c r="G19" s="721">
        <v>10</v>
      </c>
      <c r="H19" s="794">
        <v>10</v>
      </c>
      <c r="I19" s="794"/>
      <c r="J19" s="289" t="s">
        <v>638</v>
      </c>
      <c r="K19" s="291">
        <v>27010</v>
      </c>
      <c r="L19" s="245">
        <v>16250</v>
      </c>
      <c r="M19" s="288">
        <v>18</v>
      </c>
      <c r="N19" s="247">
        <f t="shared" si="0"/>
        <v>-8</v>
      </c>
      <c r="O19" s="248">
        <f t="shared" ref="O19:O28" si="2">IF(M19&lt;1,(AVERAGE(F19:I19)/M19),SUM(F19:I19)/M19)</f>
        <v>1.6666666666666667</v>
      </c>
      <c r="P19" s="284" t="str">
        <f t="shared" si="1"/>
        <v>P</v>
      </c>
      <c r="Q19" s="252">
        <f>L19/K19</f>
        <v>0.60162902628656056</v>
      </c>
      <c r="R19" s="250"/>
      <c r="S19" s="285"/>
      <c r="T19" s="286"/>
    </row>
    <row r="20" spans="1:20" ht="63.75" thickBot="1">
      <c r="A20" s="1405"/>
      <c r="B20" s="1409"/>
      <c r="C20" s="1409"/>
      <c r="D20" s="1062"/>
      <c r="E20" s="302" t="s">
        <v>506</v>
      </c>
      <c r="F20" s="290">
        <v>5</v>
      </c>
      <c r="G20" s="721">
        <v>17</v>
      </c>
      <c r="H20" s="794">
        <v>6</v>
      </c>
      <c r="I20" s="794"/>
      <c r="J20" s="289" t="s">
        <v>639</v>
      </c>
      <c r="K20" s="282"/>
      <c r="L20" s="245"/>
      <c r="M20" s="288">
        <v>23</v>
      </c>
      <c r="N20" s="283">
        <f>22/23</f>
        <v>0.95652173913043481</v>
      </c>
      <c r="O20" s="248">
        <f t="shared" si="2"/>
        <v>1.2173913043478262</v>
      </c>
      <c r="P20" s="284" t="str">
        <f t="shared" ref="P20:P28" si="3">IF(O20&lt;=V$17,"T",IF(O20&lt;$Y$17,"R",IF(O20&gt;=$Y$17,"P")))</f>
        <v>P</v>
      </c>
      <c r="Q20" s="292"/>
      <c r="R20" s="250"/>
      <c r="S20" s="285"/>
      <c r="T20" s="286"/>
    </row>
    <row r="21" spans="1:20" ht="49.5" customHeight="1" thickBot="1">
      <c r="A21" s="1406"/>
      <c r="B21" s="1409"/>
      <c r="C21" s="1409"/>
      <c r="D21" s="1062"/>
      <c r="E21" s="279" t="s">
        <v>507</v>
      </c>
      <c r="F21" s="290">
        <v>5</v>
      </c>
      <c r="G21" s="795">
        <v>17</v>
      </c>
      <c r="H21" s="794">
        <v>6</v>
      </c>
      <c r="I21" s="794"/>
      <c r="J21" s="289" t="s">
        <v>640</v>
      </c>
      <c r="K21" s="282"/>
      <c r="L21" s="304"/>
      <c r="M21" s="288">
        <v>22</v>
      </c>
      <c r="N21" s="283">
        <f>22/23</f>
        <v>0.95652173913043481</v>
      </c>
      <c r="O21" s="248">
        <f t="shared" si="2"/>
        <v>1.2727272727272727</v>
      </c>
      <c r="P21" s="284" t="str">
        <f t="shared" si="3"/>
        <v>P</v>
      </c>
      <c r="Q21" s="250"/>
      <c r="R21" s="250"/>
      <c r="S21" s="285"/>
      <c r="T21" s="286"/>
    </row>
    <row r="22" spans="1:20" ht="48" customHeight="1" thickBot="1">
      <c r="A22" s="1407">
        <v>2</v>
      </c>
      <c r="B22" s="1409"/>
      <c r="C22" s="1409"/>
      <c r="D22" s="1062" t="s">
        <v>514</v>
      </c>
      <c r="E22" s="279" t="s">
        <v>508</v>
      </c>
      <c r="F22" s="290">
        <v>1</v>
      </c>
      <c r="G22" s="721">
        <v>2</v>
      </c>
      <c r="H22" s="796">
        <v>1</v>
      </c>
      <c r="I22" s="794"/>
      <c r="J22" s="289" t="s">
        <v>641</v>
      </c>
      <c r="K22" s="282"/>
      <c r="L22" s="250"/>
      <c r="M22" s="725">
        <v>1</v>
      </c>
      <c r="N22" s="283">
        <v>0</v>
      </c>
      <c r="O22" s="248">
        <f t="shared" si="2"/>
        <v>4</v>
      </c>
      <c r="P22" s="284" t="str">
        <f t="shared" si="3"/>
        <v>P</v>
      </c>
      <c r="Q22" s="250"/>
      <c r="R22" s="250"/>
      <c r="S22" s="285"/>
      <c r="T22" s="286"/>
    </row>
    <row r="23" spans="1:20" ht="63.75" customHeight="1" thickBot="1">
      <c r="A23" s="1405"/>
      <c r="B23" s="1409"/>
      <c r="C23" s="1409"/>
      <c r="D23" s="1062"/>
      <c r="E23" s="279" t="s">
        <v>509</v>
      </c>
      <c r="F23" s="290">
        <v>7</v>
      </c>
      <c r="G23" s="721">
        <v>2</v>
      </c>
      <c r="H23" s="794">
        <v>3</v>
      </c>
      <c r="I23" s="794"/>
      <c r="J23" s="289" t="s">
        <v>642</v>
      </c>
      <c r="K23" s="282"/>
      <c r="L23" s="250"/>
      <c r="M23" s="725">
        <v>0.1</v>
      </c>
      <c r="N23" s="513">
        <f>F23+G23-M23</f>
        <v>8.9</v>
      </c>
      <c r="O23" s="248">
        <f t="shared" si="2"/>
        <v>40</v>
      </c>
      <c r="P23" s="284" t="str">
        <f t="shared" si="3"/>
        <v>P</v>
      </c>
      <c r="Q23" s="250"/>
      <c r="R23" s="250"/>
      <c r="S23" s="285"/>
      <c r="T23" s="286"/>
    </row>
    <row r="24" spans="1:20" ht="63.75" customHeight="1" thickBot="1">
      <c r="A24" s="1406"/>
      <c r="B24" s="1409"/>
      <c r="C24" s="1409"/>
      <c r="D24" s="1062"/>
      <c r="E24" s="279" t="s">
        <v>510</v>
      </c>
      <c r="F24" s="290">
        <v>1</v>
      </c>
      <c r="G24" s="721">
        <v>3</v>
      </c>
      <c r="H24" s="794">
        <v>3</v>
      </c>
      <c r="I24" s="794"/>
      <c r="J24" s="289" t="s">
        <v>643</v>
      </c>
      <c r="K24" s="287"/>
      <c r="L24" s="250"/>
      <c r="M24" s="288">
        <v>5</v>
      </c>
      <c r="N24" s="283">
        <f>4/5</f>
        <v>0.8</v>
      </c>
      <c r="O24" s="248">
        <f t="shared" si="2"/>
        <v>1.4</v>
      </c>
      <c r="P24" s="284" t="str">
        <f t="shared" si="3"/>
        <v>P</v>
      </c>
      <c r="Q24" s="250"/>
      <c r="R24" s="250"/>
      <c r="S24" s="285"/>
      <c r="T24" s="286"/>
    </row>
    <row r="25" spans="1:20" ht="95.25" thickBot="1">
      <c r="A25" s="1400">
        <v>3</v>
      </c>
      <c r="B25" s="1409"/>
      <c r="C25" s="1409"/>
      <c r="D25" s="1062" t="s">
        <v>515</v>
      </c>
      <c r="E25" s="293" t="s">
        <v>504</v>
      </c>
      <c r="F25" s="290">
        <v>410</v>
      </c>
      <c r="G25" s="721">
        <v>379</v>
      </c>
      <c r="H25" s="794">
        <v>418</v>
      </c>
      <c r="I25" s="794"/>
      <c r="J25" s="242" t="s">
        <v>636</v>
      </c>
      <c r="K25" s="305"/>
      <c r="L25" s="306"/>
      <c r="M25" s="288">
        <v>900</v>
      </c>
      <c r="N25" s="513">
        <f>405+375</f>
        <v>780</v>
      </c>
      <c r="O25" s="248">
        <f t="shared" si="2"/>
        <v>1.3411111111111111</v>
      </c>
      <c r="P25" s="284" t="str">
        <f t="shared" si="3"/>
        <v>P</v>
      </c>
      <c r="Q25" s="250"/>
      <c r="R25" s="250"/>
      <c r="S25" s="285"/>
      <c r="T25" s="286"/>
    </row>
    <row r="26" spans="1:20" ht="63.75" thickBot="1">
      <c r="A26" s="1400"/>
      <c r="B26" s="1409"/>
      <c r="C26" s="1409"/>
      <c r="D26" s="1062"/>
      <c r="E26" s="293" t="s">
        <v>511</v>
      </c>
      <c r="F26" s="290">
        <v>405</v>
      </c>
      <c r="G26" s="721">
        <v>375</v>
      </c>
      <c r="H26" s="794">
        <v>412</v>
      </c>
      <c r="I26" s="794"/>
      <c r="J26" s="289" t="s">
        <v>644</v>
      </c>
      <c r="K26" s="287"/>
      <c r="L26" s="250"/>
      <c r="M26" s="288">
        <v>800</v>
      </c>
      <c r="N26" s="513">
        <f t="shared" ref="N26:N28" si="4">F26-M26</f>
        <v>-395</v>
      </c>
      <c r="O26" s="248">
        <f t="shared" si="2"/>
        <v>1.49</v>
      </c>
      <c r="P26" s="284" t="str">
        <f t="shared" si="3"/>
        <v>P</v>
      </c>
      <c r="Q26" s="250"/>
      <c r="R26" s="250"/>
      <c r="S26" s="285"/>
      <c r="T26" s="286"/>
    </row>
    <row r="27" spans="1:20" ht="48" thickBot="1">
      <c r="A27" s="1400"/>
      <c r="B27" s="1409"/>
      <c r="C27" s="1409"/>
      <c r="D27" s="1062"/>
      <c r="E27" s="293" t="s">
        <v>516</v>
      </c>
      <c r="F27" s="280">
        <v>1</v>
      </c>
      <c r="G27" s="777">
        <v>0.98</v>
      </c>
      <c r="H27" s="796">
        <v>1</v>
      </c>
      <c r="I27" s="794"/>
      <c r="J27" s="289" t="s">
        <v>645</v>
      </c>
      <c r="K27" s="287"/>
      <c r="L27" s="250"/>
      <c r="M27" s="274">
        <v>0.99</v>
      </c>
      <c r="N27" s="283">
        <f t="shared" si="4"/>
        <v>1.0000000000000009E-2</v>
      </c>
      <c r="O27" s="248">
        <f t="shared" si="2"/>
        <v>1.0033670033670032</v>
      </c>
      <c r="P27" s="284" t="str">
        <f t="shared" si="3"/>
        <v>P</v>
      </c>
      <c r="Q27" s="250"/>
      <c r="R27" s="250"/>
      <c r="S27" s="285"/>
      <c r="T27" s="286"/>
    </row>
    <row r="28" spans="1:20" ht="63.75" thickBot="1">
      <c r="A28" s="1401"/>
      <c r="B28" s="1410"/>
      <c r="C28" s="1410"/>
      <c r="D28" s="1063"/>
      <c r="E28" s="307" t="s">
        <v>512</v>
      </c>
      <c r="F28" s="308">
        <v>1</v>
      </c>
      <c r="G28" s="797">
        <v>0.99</v>
      </c>
      <c r="H28" s="798">
        <v>1</v>
      </c>
      <c r="I28" s="799"/>
      <c r="J28" s="294" t="s">
        <v>646</v>
      </c>
      <c r="K28" s="295"/>
      <c r="L28" s="261"/>
      <c r="M28" s="309">
        <v>0.99</v>
      </c>
      <c r="N28" s="296">
        <f t="shared" si="4"/>
        <v>1.0000000000000009E-2</v>
      </c>
      <c r="O28" s="259">
        <f t="shared" si="2"/>
        <v>1.0067340067340067</v>
      </c>
      <c r="P28" s="297" t="str">
        <f t="shared" si="3"/>
        <v>P</v>
      </c>
      <c r="Q28" s="261"/>
      <c r="R28" s="261"/>
      <c r="S28" s="298"/>
      <c r="T28" s="299"/>
    </row>
    <row r="29" spans="1:20">
      <c r="A29" s="217"/>
      <c r="B29" s="217"/>
      <c r="C29" s="217"/>
      <c r="D29" s="217"/>
      <c r="E29" s="217"/>
      <c r="F29" s="217"/>
      <c r="G29" s="217"/>
      <c r="H29" s="217"/>
      <c r="I29" s="217"/>
      <c r="J29" s="217"/>
      <c r="K29" s="217"/>
      <c r="L29" s="217"/>
      <c r="M29" s="217"/>
      <c r="N29" s="217"/>
      <c r="O29" s="217"/>
      <c r="P29" s="217"/>
      <c r="Q29" s="217"/>
      <c r="R29" s="217"/>
      <c r="S29" s="217"/>
      <c r="T29" s="217"/>
    </row>
    <row r="30" spans="1:20">
      <c r="A30" s="217"/>
      <c r="B30" s="217"/>
      <c r="C30" s="217"/>
      <c r="D30" s="217"/>
      <c r="E30" s="217"/>
      <c r="F30" s="217"/>
      <c r="G30" s="217"/>
      <c r="H30" s="217"/>
      <c r="I30" s="217"/>
      <c r="J30" s="217"/>
      <c r="K30" s="217"/>
      <c r="L30" s="217"/>
      <c r="M30" s="217"/>
      <c r="N30" s="217"/>
      <c r="O30" s="217"/>
      <c r="P30" s="217"/>
      <c r="Q30" s="217"/>
      <c r="R30" s="217"/>
      <c r="S30" s="217"/>
      <c r="T30" s="217"/>
    </row>
    <row r="31" spans="1:20" ht="16.5">
      <c r="A31" s="266" t="s">
        <v>25</v>
      </c>
      <c r="B31" s="266"/>
      <c r="C31" s="266"/>
      <c r="D31" s="266"/>
      <c r="E31" s="217"/>
      <c r="F31" s="217"/>
      <c r="G31" s="217"/>
      <c r="H31" s="217"/>
      <c r="I31" s="217"/>
      <c r="J31" s="217"/>
      <c r="K31" s="217"/>
      <c r="L31" s="217"/>
      <c r="M31" s="217"/>
      <c r="N31" s="217"/>
      <c r="O31" s="217"/>
      <c r="P31" s="217"/>
      <c r="Q31" s="217"/>
      <c r="R31" s="217"/>
      <c r="S31" s="217"/>
      <c r="T31" s="217"/>
    </row>
    <row r="32" spans="1:20">
      <c r="A32" s="217"/>
      <c r="B32" s="217"/>
      <c r="C32" s="217"/>
      <c r="D32" s="217"/>
      <c r="E32" s="217"/>
      <c r="F32" s="217"/>
      <c r="G32" s="217"/>
      <c r="H32" s="217"/>
      <c r="I32" s="217"/>
      <c r="J32" s="217"/>
      <c r="K32" s="217"/>
      <c r="L32" s="217"/>
      <c r="M32" s="217"/>
      <c r="N32" s="217"/>
      <c r="O32" s="217"/>
      <c r="P32" s="217"/>
      <c r="Q32" s="217"/>
      <c r="R32" s="217"/>
      <c r="S32" s="217"/>
      <c r="T32" s="217"/>
    </row>
    <row r="33" spans="1:20">
      <c r="A33" s="1059"/>
      <c r="B33" s="1060"/>
      <c r="C33" s="1060"/>
      <c r="D33" s="1060"/>
      <c r="E33" s="1060"/>
      <c r="F33" s="1060"/>
      <c r="G33" s="1060"/>
      <c r="H33" s="1060"/>
      <c r="I33" s="1060"/>
      <c r="J33" s="1060"/>
      <c r="K33" s="1060"/>
      <c r="L33" s="1060"/>
      <c r="M33" s="1060"/>
      <c r="N33" s="1060"/>
      <c r="O33" s="1060"/>
      <c r="P33" s="1060"/>
      <c r="Q33" s="1060"/>
      <c r="R33" s="1060"/>
      <c r="S33" s="1060"/>
      <c r="T33" s="1061"/>
    </row>
    <row r="34" spans="1:20">
      <c r="A34" s="1059"/>
      <c r="B34" s="1060"/>
      <c r="C34" s="1060"/>
      <c r="D34" s="1060"/>
      <c r="E34" s="1060"/>
      <c r="F34" s="1060"/>
      <c r="G34" s="1060"/>
      <c r="H34" s="1060"/>
      <c r="I34" s="1060"/>
      <c r="J34" s="1060"/>
      <c r="K34" s="1060"/>
      <c r="L34" s="1060"/>
      <c r="M34" s="1060"/>
      <c r="N34" s="1060"/>
      <c r="O34" s="1060"/>
      <c r="P34" s="1060"/>
      <c r="Q34" s="1060"/>
      <c r="R34" s="1060"/>
      <c r="S34" s="1060"/>
      <c r="T34" s="1061"/>
    </row>
    <row r="35" spans="1:20">
      <c r="A35" s="1059"/>
      <c r="B35" s="1060"/>
      <c r="C35" s="1060"/>
      <c r="D35" s="1060"/>
      <c r="E35" s="1060"/>
      <c r="F35" s="1060"/>
      <c r="G35" s="1060"/>
      <c r="H35" s="1060"/>
      <c r="I35" s="1060"/>
      <c r="J35" s="1060"/>
      <c r="K35" s="1060"/>
      <c r="L35" s="1060"/>
      <c r="M35" s="1060"/>
      <c r="N35" s="1060"/>
      <c r="O35" s="1060"/>
      <c r="P35" s="1060"/>
      <c r="Q35" s="1060"/>
      <c r="R35" s="1060"/>
      <c r="S35" s="1060"/>
      <c r="T35" s="1061"/>
    </row>
    <row r="36" spans="1:20">
      <c r="A36" s="1059"/>
      <c r="B36" s="1060"/>
      <c r="C36" s="1060"/>
      <c r="D36" s="1060"/>
      <c r="E36" s="1060"/>
      <c r="F36" s="1060"/>
      <c r="G36" s="1060"/>
      <c r="H36" s="1060"/>
      <c r="I36" s="1060"/>
      <c r="J36" s="1060"/>
      <c r="K36" s="1060"/>
      <c r="L36" s="1060"/>
      <c r="M36" s="1060"/>
      <c r="N36" s="1060"/>
      <c r="O36" s="1060"/>
      <c r="P36" s="1060"/>
      <c r="Q36" s="1060"/>
      <c r="R36" s="1060"/>
      <c r="S36" s="1060"/>
      <c r="T36" s="1061"/>
    </row>
    <row r="37" spans="1:20">
      <c r="A37" s="1059"/>
      <c r="B37" s="1060"/>
      <c r="C37" s="1060"/>
      <c r="D37" s="1060"/>
      <c r="E37" s="1060"/>
      <c r="F37" s="1060"/>
      <c r="G37" s="1060"/>
      <c r="H37" s="1060"/>
      <c r="I37" s="1060"/>
      <c r="J37" s="1060"/>
      <c r="K37" s="1060"/>
      <c r="L37" s="1060"/>
      <c r="M37" s="1060"/>
      <c r="N37" s="1060"/>
      <c r="O37" s="1060"/>
      <c r="P37" s="1060"/>
      <c r="Q37" s="1060"/>
      <c r="R37" s="1060"/>
      <c r="S37" s="1060"/>
      <c r="T37" s="1061"/>
    </row>
    <row r="38" spans="1:20">
      <c r="A38" s="1059"/>
      <c r="B38" s="1060"/>
      <c r="C38" s="1060"/>
      <c r="D38" s="1060"/>
      <c r="E38" s="1060"/>
      <c r="F38" s="1060"/>
      <c r="G38" s="1060"/>
      <c r="H38" s="1060"/>
      <c r="I38" s="1060"/>
      <c r="J38" s="1060"/>
      <c r="K38" s="1060"/>
      <c r="L38" s="1060"/>
      <c r="M38" s="1060"/>
      <c r="N38" s="1060"/>
      <c r="O38" s="1060"/>
      <c r="P38" s="1060"/>
      <c r="Q38" s="1060"/>
      <c r="R38" s="1060"/>
      <c r="S38" s="1060"/>
      <c r="T38" s="1061"/>
    </row>
    <row r="39" spans="1:20">
      <c r="A39" s="1059"/>
      <c r="B39" s="1060"/>
      <c r="C39" s="1060"/>
      <c r="D39" s="1060"/>
      <c r="E39" s="1060"/>
      <c r="F39" s="1060"/>
      <c r="G39" s="1060"/>
      <c r="H39" s="1060"/>
      <c r="I39" s="1060"/>
      <c r="J39" s="1060"/>
      <c r="K39" s="1060"/>
      <c r="L39" s="1060"/>
      <c r="M39" s="1060"/>
      <c r="N39" s="1060"/>
      <c r="O39" s="1060"/>
      <c r="P39" s="1060"/>
      <c r="Q39" s="1060"/>
      <c r="R39" s="1060"/>
      <c r="S39" s="1060"/>
      <c r="T39" s="1061"/>
    </row>
    <row r="40" spans="1:20">
      <c r="A40" s="1059"/>
      <c r="B40" s="1060"/>
      <c r="C40" s="1060"/>
      <c r="D40" s="1060"/>
      <c r="E40" s="1060"/>
      <c r="F40" s="1060"/>
      <c r="G40" s="1060"/>
      <c r="H40" s="1060"/>
      <c r="I40" s="1060"/>
      <c r="J40" s="1060"/>
      <c r="K40" s="1060"/>
      <c r="L40" s="1060"/>
      <c r="M40" s="1060"/>
      <c r="N40" s="1060"/>
      <c r="O40" s="1060"/>
      <c r="P40" s="1060"/>
      <c r="Q40" s="1060"/>
      <c r="R40" s="1060"/>
      <c r="S40" s="1060"/>
      <c r="T40" s="1061"/>
    </row>
    <row r="41" spans="1:20">
      <c r="A41" s="1059"/>
      <c r="B41" s="1060"/>
      <c r="C41" s="1060"/>
      <c r="D41" s="1060"/>
      <c r="E41" s="1060"/>
      <c r="F41" s="1060"/>
      <c r="G41" s="1060"/>
      <c r="H41" s="1060"/>
      <c r="I41" s="1060"/>
      <c r="J41" s="1060"/>
      <c r="K41" s="1060"/>
      <c r="L41" s="1060"/>
      <c r="M41" s="1060"/>
      <c r="N41" s="1060"/>
      <c r="O41" s="1060"/>
      <c r="P41" s="1060"/>
      <c r="Q41" s="1060"/>
      <c r="R41" s="1060"/>
      <c r="S41" s="1060"/>
      <c r="T41" s="1061"/>
    </row>
    <row r="42" spans="1:20">
      <c r="A42" s="1059"/>
      <c r="B42" s="1060"/>
      <c r="C42" s="1060"/>
      <c r="D42" s="1060"/>
      <c r="E42" s="1060"/>
      <c r="F42" s="1060"/>
      <c r="G42" s="1060"/>
      <c r="H42" s="1060"/>
      <c r="I42" s="1060"/>
      <c r="J42" s="1060"/>
      <c r="K42" s="1060"/>
      <c r="L42" s="1060"/>
      <c r="M42" s="1060"/>
      <c r="N42" s="1060"/>
      <c r="O42" s="1060"/>
      <c r="P42" s="1060"/>
      <c r="Q42" s="1060"/>
      <c r="R42" s="1060"/>
      <c r="S42" s="1060"/>
      <c r="T42" s="1061"/>
    </row>
    <row r="43" spans="1:20">
      <c r="A43" s="1059"/>
      <c r="B43" s="1060"/>
      <c r="C43" s="1060"/>
      <c r="D43" s="1060"/>
      <c r="E43" s="1060"/>
      <c r="F43" s="1060"/>
      <c r="G43" s="1060"/>
      <c r="H43" s="1060"/>
      <c r="I43" s="1060"/>
      <c r="J43" s="1060"/>
      <c r="K43" s="1060"/>
      <c r="L43" s="1060"/>
      <c r="M43" s="1060"/>
      <c r="N43" s="1060"/>
      <c r="O43" s="1060"/>
      <c r="P43" s="1060"/>
      <c r="Q43" s="1060"/>
      <c r="R43" s="1060"/>
      <c r="S43" s="1060"/>
      <c r="T43" s="1061"/>
    </row>
  </sheetData>
  <mergeCells count="50">
    <mergeCell ref="D22:D24"/>
    <mergeCell ref="D25:D28"/>
    <mergeCell ref="A17:A21"/>
    <mergeCell ref="A22:A24"/>
    <mergeCell ref="A2:E4"/>
    <mergeCell ref="A9:E9"/>
    <mergeCell ref="C17:C28"/>
    <mergeCell ref="B17:B28"/>
    <mergeCell ref="B14:B15"/>
    <mergeCell ref="C14:C15"/>
    <mergeCell ref="F2:M2"/>
    <mergeCell ref="N2:T2"/>
    <mergeCell ref="F3:M4"/>
    <mergeCell ref="N3:T3"/>
    <mergeCell ref="N4:T4"/>
    <mergeCell ref="F9:M9"/>
    <mergeCell ref="A11:T11"/>
    <mergeCell ref="A13:L13"/>
    <mergeCell ref="M13:T13"/>
    <mergeCell ref="A6:E6"/>
    <mergeCell ref="F6:M6"/>
    <mergeCell ref="A7:E7"/>
    <mergeCell ref="F7:M7"/>
    <mergeCell ref="A8:E8"/>
    <mergeCell ref="F8:M8"/>
    <mergeCell ref="A34:T34"/>
    <mergeCell ref="T14:T15"/>
    <mergeCell ref="A25:A28"/>
    <mergeCell ref="K14:K15"/>
    <mergeCell ref="L14:L15"/>
    <mergeCell ref="M14:M15"/>
    <mergeCell ref="N14:P14"/>
    <mergeCell ref="Q14:Q15"/>
    <mergeCell ref="R14:R15"/>
    <mergeCell ref="A14:A15"/>
    <mergeCell ref="D14:D15"/>
    <mergeCell ref="A33:T33"/>
    <mergeCell ref="E14:E15"/>
    <mergeCell ref="F14:I14"/>
    <mergeCell ref="J14:J15"/>
    <mergeCell ref="D17:D21"/>
    <mergeCell ref="A41:T41"/>
    <mergeCell ref="A42:T42"/>
    <mergeCell ref="A43:T43"/>
    <mergeCell ref="A35:T35"/>
    <mergeCell ref="A36:T36"/>
    <mergeCell ref="A37:T37"/>
    <mergeCell ref="A38:T38"/>
    <mergeCell ref="A39:T39"/>
    <mergeCell ref="A40:T40"/>
  </mergeCells>
  <conditionalFormatting sqref="P17:P28">
    <cfRule type="containsText" dxfId="8" priority="1" stopIfTrue="1" operator="containsText" text="P">
      <formula>NOT(ISERROR(SEARCH("P",P17)))</formula>
    </cfRule>
    <cfRule type="containsText" dxfId="7" priority="2" stopIfTrue="1" operator="containsText" text="R">
      <formula>NOT(ISERROR(SEARCH("R",P17)))</formula>
    </cfRule>
    <cfRule type="containsText" dxfId="6" priority="3" operator="containsText" text="T">
      <formula>NOT(ISERROR(SEARCH("T",P17)))</formula>
    </cfRule>
  </conditionalFormatting>
  <conditionalFormatting sqref="P17:P28">
    <cfRule type="iconSet" priority="4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0"/>
  <sheetViews>
    <sheetView topLeftCell="B1" zoomScale="80" zoomScaleNormal="80" workbookViewId="0">
      <selection activeCell="G23" sqref="G23:H24"/>
    </sheetView>
  </sheetViews>
  <sheetFormatPr baseColWidth="10" defaultColWidth="11.42578125" defaultRowHeight="15"/>
  <cols>
    <col min="1" max="1" width="11.42578125" style="194"/>
    <col min="2" max="2" width="39.85546875" style="194" customWidth="1"/>
    <col min="3" max="3" width="32.28515625" style="194" customWidth="1"/>
    <col min="4" max="4" width="39.5703125" style="194" customWidth="1"/>
    <col min="5" max="5" width="45.7109375" style="194" customWidth="1"/>
    <col min="6" max="6" width="7.5703125" style="194" customWidth="1"/>
    <col min="7" max="7" width="5" style="194" customWidth="1"/>
    <col min="8" max="8" width="5.140625" style="194" customWidth="1"/>
    <col min="9" max="9" width="4.28515625" style="194" customWidth="1"/>
    <col min="10" max="10" width="97.7109375" style="194" customWidth="1"/>
    <col min="11" max="11" width="14.7109375" style="194" customWidth="1"/>
    <col min="12" max="12" width="23.7109375" style="194" customWidth="1"/>
    <col min="13" max="13" width="9.140625" style="194" customWidth="1"/>
    <col min="14" max="14" width="17.140625" style="194" customWidth="1"/>
    <col min="15" max="16" width="11.42578125" style="194"/>
    <col min="17" max="17" width="17.5703125" style="194" customWidth="1"/>
    <col min="18" max="18" width="21.42578125" style="194" customWidth="1"/>
    <col min="19" max="19" width="87" style="194" customWidth="1"/>
    <col min="20" max="20" width="71.140625" style="194" customWidth="1"/>
    <col min="21" max="16384" width="11.42578125" style="194"/>
  </cols>
  <sheetData>
    <row r="1" spans="1:20" ht="15.75" thickBot="1"/>
    <row r="2" spans="1:20" ht="16.5" thickBot="1">
      <c r="A2" s="1250"/>
      <c r="B2" s="1251"/>
      <c r="C2" s="1251"/>
      <c r="D2" s="1251"/>
      <c r="E2" s="1252"/>
      <c r="F2" s="1259" t="s">
        <v>18</v>
      </c>
      <c r="G2" s="1260"/>
      <c r="H2" s="1260"/>
      <c r="I2" s="1260"/>
      <c r="J2" s="1260"/>
      <c r="K2" s="1260"/>
      <c r="L2" s="1260"/>
      <c r="M2" s="1261"/>
      <c r="N2" s="1212" t="s">
        <v>19</v>
      </c>
      <c r="O2" s="1213"/>
      <c r="P2" s="1213"/>
      <c r="Q2" s="1213"/>
      <c r="R2" s="1213"/>
      <c r="S2" s="1213"/>
      <c r="T2" s="1214"/>
    </row>
    <row r="3" spans="1:20" ht="16.5" thickBot="1">
      <c r="A3" s="1253"/>
      <c r="B3" s="1254"/>
      <c r="C3" s="1254"/>
      <c r="D3" s="1254"/>
      <c r="E3" s="1255"/>
      <c r="F3" s="1215" t="s">
        <v>17</v>
      </c>
      <c r="G3" s="1216"/>
      <c r="H3" s="1216"/>
      <c r="I3" s="1216"/>
      <c r="J3" s="1216"/>
      <c r="K3" s="1216"/>
      <c r="L3" s="1216"/>
      <c r="M3" s="1217"/>
      <c r="N3" s="1221" t="s">
        <v>24</v>
      </c>
      <c r="O3" s="1222"/>
      <c r="P3" s="1222"/>
      <c r="Q3" s="1222"/>
      <c r="R3" s="1222"/>
      <c r="S3" s="1222"/>
      <c r="T3" s="1223"/>
    </row>
    <row r="4" spans="1:20" ht="16.5" thickBot="1">
      <c r="A4" s="1256"/>
      <c r="B4" s="1257"/>
      <c r="C4" s="1257"/>
      <c r="D4" s="1257"/>
      <c r="E4" s="1258"/>
      <c r="F4" s="1218"/>
      <c r="G4" s="1219"/>
      <c r="H4" s="1219"/>
      <c r="I4" s="1219"/>
      <c r="J4" s="1219"/>
      <c r="K4" s="1219"/>
      <c r="L4" s="1219"/>
      <c r="M4" s="1220"/>
      <c r="N4" s="1224" t="s">
        <v>8</v>
      </c>
      <c r="O4" s="1225"/>
      <c r="P4" s="1225"/>
      <c r="Q4" s="1225"/>
      <c r="R4" s="1225"/>
      <c r="S4" s="1225"/>
      <c r="T4" s="1226"/>
    </row>
    <row r="5" spans="1:20" ht="15.75">
      <c r="A5" s="267"/>
      <c r="B5" s="267"/>
      <c r="C5" s="267"/>
      <c r="D5" s="267"/>
      <c r="E5" s="267"/>
      <c r="F5" s="267"/>
      <c r="G5" s="267"/>
      <c r="H5" s="267"/>
      <c r="I5" s="267"/>
      <c r="J5" s="514"/>
      <c r="K5" s="514"/>
      <c r="L5" s="520"/>
      <c r="M5" s="520"/>
      <c r="N5" s="520"/>
      <c r="O5" s="520"/>
      <c r="P5" s="520"/>
      <c r="Q5" s="520"/>
      <c r="R5" s="520"/>
      <c r="S5" s="520"/>
      <c r="T5" s="520"/>
    </row>
    <row r="6" spans="1:20" ht="15.75">
      <c r="A6" s="1233" t="s">
        <v>10</v>
      </c>
      <c r="B6" s="1233"/>
      <c r="C6" s="1233"/>
      <c r="D6" s="1233"/>
      <c r="E6" s="1233"/>
      <c r="F6" s="1234" t="s">
        <v>819</v>
      </c>
      <c r="G6" s="1235"/>
      <c r="H6" s="1235"/>
      <c r="I6" s="1235"/>
      <c r="J6" s="1235"/>
      <c r="K6" s="1235"/>
      <c r="L6" s="1235"/>
      <c r="M6" s="1236"/>
      <c r="N6" s="520"/>
      <c r="O6" s="520"/>
      <c r="P6" s="520"/>
      <c r="Q6" s="520"/>
      <c r="R6" s="520"/>
      <c r="S6" s="520"/>
      <c r="T6" s="520"/>
    </row>
    <row r="7" spans="1:20" ht="15.75">
      <c r="A7" s="1233" t="s">
        <v>26</v>
      </c>
      <c r="B7" s="1233"/>
      <c r="C7" s="1233"/>
      <c r="D7" s="1233"/>
      <c r="E7" s="1233"/>
      <c r="F7" s="1234">
        <v>2021</v>
      </c>
      <c r="G7" s="1235"/>
      <c r="H7" s="1235"/>
      <c r="I7" s="1235"/>
      <c r="J7" s="1235"/>
      <c r="K7" s="1235"/>
      <c r="L7" s="1235"/>
      <c r="M7" s="1236"/>
      <c r="N7" s="520"/>
      <c r="O7" s="520"/>
      <c r="P7" s="520"/>
      <c r="Q7" s="520"/>
      <c r="R7" s="520"/>
      <c r="S7" s="520"/>
      <c r="T7" s="520"/>
    </row>
    <row r="8" spans="1:20" ht="15.75">
      <c r="A8" s="1233" t="s">
        <v>6</v>
      </c>
      <c r="B8" s="1233"/>
      <c r="C8" s="1233"/>
      <c r="D8" s="1233"/>
      <c r="E8" s="1233"/>
      <c r="F8" s="1328">
        <v>44197</v>
      </c>
      <c r="G8" s="1235"/>
      <c r="H8" s="1235"/>
      <c r="I8" s="1235"/>
      <c r="J8" s="1235"/>
      <c r="K8" s="1235"/>
      <c r="L8" s="1235"/>
      <c r="M8" s="1236"/>
      <c r="N8" s="520"/>
      <c r="O8" s="520"/>
      <c r="P8" s="520"/>
      <c r="Q8" s="520"/>
      <c r="R8" s="520"/>
      <c r="S8" s="520"/>
      <c r="T8" s="520"/>
    </row>
    <row r="9" spans="1:20" ht="15.75">
      <c r="A9" s="1233" t="s">
        <v>7</v>
      </c>
      <c r="B9" s="1233"/>
      <c r="C9" s="1233"/>
      <c r="D9" s="1233"/>
      <c r="E9" s="1233"/>
      <c r="F9" s="1328">
        <v>44206</v>
      </c>
      <c r="G9" s="1235"/>
      <c r="H9" s="1235"/>
      <c r="I9" s="1235"/>
      <c r="J9" s="1235"/>
      <c r="K9" s="1235"/>
      <c r="L9" s="1235"/>
      <c r="M9" s="1236"/>
      <c r="N9" s="520"/>
      <c r="O9" s="520"/>
      <c r="P9" s="520"/>
      <c r="Q9" s="520"/>
      <c r="R9" s="520"/>
      <c r="S9" s="520"/>
      <c r="T9" s="520"/>
    </row>
    <row r="10" spans="1:20" ht="16.5" thickBot="1">
      <c r="A10" s="521"/>
      <c r="B10" s="521"/>
      <c r="C10" s="521"/>
      <c r="D10" s="521"/>
      <c r="E10" s="521"/>
      <c r="F10" s="521"/>
      <c r="G10" s="521"/>
      <c r="H10" s="521"/>
      <c r="I10" s="521"/>
      <c r="J10" s="522"/>
      <c r="K10" s="522"/>
      <c r="L10" s="522"/>
      <c r="M10" s="522"/>
      <c r="N10" s="520"/>
      <c r="O10" s="520"/>
      <c r="P10" s="520"/>
      <c r="Q10" s="520"/>
      <c r="R10" s="520"/>
      <c r="S10" s="520"/>
      <c r="T10" s="520"/>
    </row>
    <row r="11" spans="1:20" ht="16.5" thickBot="1">
      <c r="A11" s="1240" t="s">
        <v>9</v>
      </c>
      <c r="B11" s="1241"/>
      <c r="C11" s="1241"/>
      <c r="D11" s="1241"/>
      <c r="E11" s="1241"/>
      <c r="F11" s="1241"/>
      <c r="G11" s="1241"/>
      <c r="H11" s="1241"/>
      <c r="I11" s="1241"/>
      <c r="J11" s="1241"/>
      <c r="K11" s="1241"/>
      <c r="L11" s="1241"/>
      <c r="M11" s="1241"/>
      <c r="N11" s="1241"/>
      <c r="O11" s="1241"/>
      <c r="P11" s="1241"/>
      <c r="Q11" s="1241"/>
      <c r="R11" s="1241"/>
      <c r="S11" s="1241"/>
      <c r="T11" s="1242"/>
    </row>
    <row r="12" spans="1:20" ht="16.5" thickBot="1">
      <c r="A12" s="523"/>
      <c r="B12" s="524"/>
      <c r="C12" s="524"/>
      <c r="D12" s="524"/>
      <c r="E12" s="524"/>
      <c r="F12" s="524"/>
      <c r="G12" s="524"/>
      <c r="H12" s="524"/>
      <c r="I12" s="524"/>
      <c r="J12" s="524"/>
      <c r="K12" s="524"/>
      <c r="L12" s="524"/>
      <c r="M12" s="524"/>
      <c r="N12" s="524"/>
      <c r="O12" s="524"/>
      <c r="P12" s="524"/>
      <c r="Q12" s="524"/>
      <c r="R12" s="524"/>
      <c r="S12" s="524"/>
      <c r="T12" s="525"/>
    </row>
    <row r="13" spans="1:20" ht="16.5" thickBot="1">
      <c r="A13" s="1243" t="s">
        <v>16</v>
      </c>
      <c r="B13" s="1244"/>
      <c r="C13" s="1244"/>
      <c r="D13" s="1244"/>
      <c r="E13" s="1244"/>
      <c r="F13" s="1244"/>
      <c r="G13" s="1244"/>
      <c r="H13" s="1244"/>
      <c r="I13" s="1244"/>
      <c r="J13" s="1244"/>
      <c r="K13" s="1244"/>
      <c r="L13" s="1245"/>
      <c r="M13" s="1246" t="s">
        <v>1</v>
      </c>
      <c r="N13" s="1246"/>
      <c r="O13" s="1246"/>
      <c r="P13" s="1246"/>
      <c r="Q13" s="1246"/>
      <c r="R13" s="1246"/>
      <c r="S13" s="1246"/>
      <c r="T13" s="1247"/>
    </row>
    <row r="14" spans="1:20" ht="16.5" thickBot="1">
      <c r="A14" s="1199" t="s">
        <v>28</v>
      </c>
      <c r="B14" s="526" t="s">
        <v>555</v>
      </c>
      <c r="C14" s="526" t="s">
        <v>556</v>
      </c>
      <c r="D14" s="1199" t="s">
        <v>27</v>
      </c>
      <c r="E14" s="1201" t="s">
        <v>20</v>
      </c>
      <c r="F14" s="1203" t="s">
        <v>11</v>
      </c>
      <c r="G14" s="1204"/>
      <c r="H14" s="1204"/>
      <c r="I14" s="1205"/>
      <c r="J14" s="1206" t="s">
        <v>21</v>
      </c>
      <c r="K14" s="1206" t="s">
        <v>22</v>
      </c>
      <c r="L14" s="1206" t="s">
        <v>2</v>
      </c>
      <c r="M14" s="1184" t="s">
        <v>23</v>
      </c>
      <c r="N14" s="1186" t="s">
        <v>3</v>
      </c>
      <c r="O14" s="1187"/>
      <c r="P14" s="1188"/>
      <c r="Q14" s="1191" t="s">
        <v>4</v>
      </c>
      <c r="R14" s="1189" t="s">
        <v>5</v>
      </c>
      <c r="S14" s="527" t="s">
        <v>30</v>
      </c>
      <c r="T14" s="1182" t="s">
        <v>0</v>
      </c>
    </row>
    <row r="15" spans="1:20" ht="25.5" customHeight="1" thickBot="1">
      <c r="A15" s="1200"/>
      <c r="B15" s="528"/>
      <c r="C15" s="528"/>
      <c r="D15" s="1200"/>
      <c r="E15" s="1202"/>
      <c r="F15" s="529" t="s">
        <v>12</v>
      </c>
      <c r="G15" s="529" t="s">
        <v>13</v>
      </c>
      <c r="H15" s="529" t="s">
        <v>14</v>
      </c>
      <c r="I15" s="529" t="s">
        <v>15</v>
      </c>
      <c r="J15" s="1207"/>
      <c r="K15" s="1207"/>
      <c r="L15" s="1207"/>
      <c r="M15" s="1185"/>
      <c r="N15" s="530" t="s">
        <v>31</v>
      </c>
      <c r="O15" s="531" t="s">
        <v>29</v>
      </c>
      <c r="P15" s="532" t="s">
        <v>32</v>
      </c>
      <c r="Q15" s="1192"/>
      <c r="R15" s="1190"/>
      <c r="S15" s="533"/>
      <c r="T15" s="1183"/>
    </row>
    <row r="16" spans="1:20" ht="15.75" thickBot="1">
      <c r="A16" s="267"/>
      <c r="B16" s="267"/>
      <c r="C16" s="267"/>
      <c r="D16" s="267"/>
      <c r="E16" s="267"/>
      <c r="F16" s="267"/>
      <c r="G16" s="267"/>
      <c r="H16" s="267"/>
      <c r="I16" s="267"/>
      <c r="J16" s="267"/>
      <c r="K16" s="267"/>
      <c r="L16" s="534"/>
      <c r="M16" s="267"/>
      <c r="N16" s="535"/>
      <c r="O16" s="535"/>
      <c r="P16" s="535"/>
      <c r="Q16" s="267"/>
      <c r="R16" s="267"/>
      <c r="S16" s="267"/>
      <c r="T16" s="267"/>
    </row>
    <row r="17" spans="1:20" ht="31.5" customHeight="1">
      <c r="A17" s="1227">
        <v>1</v>
      </c>
      <c r="B17" s="1441" t="s">
        <v>823</v>
      </c>
      <c r="C17" s="1441" t="s">
        <v>822</v>
      </c>
      <c r="D17" s="1381" t="s">
        <v>818</v>
      </c>
      <c r="E17" s="536" t="s">
        <v>670</v>
      </c>
      <c r="F17" s="1413">
        <v>1</v>
      </c>
      <c r="G17" s="1436">
        <v>28</v>
      </c>
      <c r="H17" s="1444">
        <v>0</v>
      </c>
      <c r="I17" s="1444"/>
      <c r="J17" s="1262" t="s">
        <v>716</v>
      </c>
      <c r="K17" s="1286">
        <v>10000</v>
      </c>
      <c r="L17" s="1286">
        <v>2100</v>
      </c>
      <c r="M17" s="1281">
        <v>2</v>
      </c>
      <c r="N17" s="1423">
        <v>0</v>
      </c>
      <c r="O17" s="1424">
        <f>29/30</f>
        <v>0.96666666666666667</v>
      </c>
      <c r="P17" s="1209" t="str">
        <f>IF(O17&lt;=V$17,"T",IF(O17&lt;$Y$17,"R",IF(O17&gt;=$Y$17,"P")))</f>
        <v>P</v>
      </c>
      <c r="Q17" s="1425">
        <f>L17/K17</f>
        <v>0.21</v>
      </c>
      <c r="R17" s="1231" t="s">
        <v>677</v>
      </c>
      <c r="S17" s="1262" t="s">
        <v>720</v>
      </c>
      <c r="T17" s="1420" t="s">
        <v>717</v>
      </c>
    </row>
    <row r="18" spans="1:20" ht="45">
      <c r="A18" s="1228"/>
      <c r="B18" s="1442"/>
      <c r="C18" s="1442"/>
      <c r="D18" s="1382"/>
      <c r="E18" s="519" t="s">
        <v>671</v>
      </c>
      <c r="F18" s="1414"/>
      <c r="G18" s="1437"/>
      <c r="H18" s="1445"/>
      <c r="I18" s="1445"/>
      <c r="J18" s="1195"/>
      <c r="K18" s="1287"/>
      <c r="L18" s="1287"/>
      <c r="M18" s="1282"/>
      <c r="N18" s="1415"/>
      <c r="O18" s="1360"/>
      <c r="P18" s="1208" t="str">
        <f>IF(O18&lt;=V$17,"T",IF(O18&lt;$Y$17,"R",IF(O18&gt;=$Y$17,"P")))</f>
        <v>T</v>
      </c>
      <c r="Q18" s="1426"/>
      <c r="R18" s="1175"/>
      <c r="S18" s="1422"/>
      <c r="T18" s="1421"/>
    </row>
    <row r="19" spans="1:20" ht="45">
      <c r="A19" s="1228"/>
      <c r="B19" s="1443"/>
      <c r="C19" s="1443"/>
      <c r="D19" s="1382"/>
      <c r="E19" s="519" t="s">
        <v>672</v>
      </c>
      <c r="F19" s="1414"/>
      <c r="G19" s="1438"/>
      <c r="H19" s="1417"/>
      <c r="I19" s="1417"/>
      <c r="J19" s="1195"/>
      <c r="K19" s="1287"/>
      <c r="L19" s="1287"/>
      <c r="M19" s="1282"/>
      <c r="N19" s="1415"/>
      <c r="O19" s="1361"/>
      <c r="P19" s="1208" t="str">
        <f>IF(O19&lt;=V$17,"T",IF(O19&lt;$Y$17,"R",IF(O19&gt;=$Y$17,"P")))</f>
        <v>T</v>
      </c>
      <c r="Q19" s="1426"/>
      <c r="R19" s="1175"/>
      <c r="S19" s="1422"/>
      <c r="T19" s="1421"/>
    </row>
    <row r="20" spans="1:20" ht="57" customHeight="1">
      <c r="A20" s="1228">
        <v>2</v>
      </c>
      <c r="B20" s="1430" t="s">
        <v>570</v>
      </c>
      <c r="C20" s="1195" t="s">
        <v>695</v>
      </c>
      <c r="D20" s="1382" t="s">
        <v>817</v>
      </c>
      <c r="E20" s="519" t="s">
        <v>673</v>
      </c>
      <c r="F20" s="1282">
        <v>60</v>
      </c>
      <c r="G20" s="1197">
        <v>25</v>
      </c>
      <c r="H20" s="1439">
        <v>32</v>
      </c>
      <c r="I20" s="1446"/>
      <c r="J20" s="1195" t="s">
        <v>715</v>
      </c>
      <c r="K20" s="1412">
        <v>0</v>
      </c>
      <c r="L20" s="1412">
        <v>0</v>
      </c>
      <c r="M20" s="1269">
        <v>75</v>
      </c>
      <c r="N20" s="1415">
        <v>0.66</v>
      </c>
      <c r="O20" s="1359">
        <f>85/95</f>
        <v>0.89473684210526316</v>
      </c>
      <c r="P20" s="1208" t="s">
        <v>723</v>
      </c>
      <c r="Q20" s="1426"/>
      <c r="R20" s="1175" t="s">
        <v>678</v>
      </c>
      <c r="S20" s="1195" t="s">
        <v>719</v>
      </c>
      <c r="T20" s="1431" t="s">
        <v>815</v>
      </c>
    </row>
    <row r="21" spans="1:20" ht="44.25" customHeight="1">
      <c r="A21" s="1228"/>
      <c r="B21" s="1389"/>
      <c r="C21" s="1195"/>
      <c r="D21" s="1382"/>
      <c r="E21" s="519" t="s">
        <v>674</v>
      </c>
      <c r="F21" s="1282"/>
      <c r="G21" s="1197"/>
      <c r="H21" s="1440"/>
      <c r="I21" s="1434"/>
      <c r="J21" s="1195"/>
      <c r="K21" s="1412"/>
      <c r="L21" s="1412"/>
      <c r="M21" s="1269"/>
      <c r="N21" s="1415"/>
      <c r="O21" s="1361"/>
      <c r="P21" s="1208"/>
      <c r="Q21" s="1426"/>
      <c r="R21" s="1175"/>
      <c r="S21" s="1195"/>
      <c r="T21" s="1431"/>
    </row>
    <row r="22" spans="1:20" ht="54.75" customHeight="1" thickBot="1">
      <c r="A22" s="560">
        <v>3</v>
      </c>
      <c r="B22" s="1418"/>
      <c r="C22" s="1195"/>
      <c r="D22" s="561" t="s">
        <v>760</v>
      </c>
      <c r="E22" s="571" t="s">
        <v>761</v>
      </c>
      <c r="F22" s="746">
        <v>45</v>
      </c>
      <c r="G22" s="746">
        <v>47</v>
      </c>
      <c r="H22" s="1447">
        <v>49</v>
      </c>
      <c r="I22" s="744"/>
      <c r="J22" s="336" t="s">
        <v>759</v>
      </c>
      <c r="K22" s="562">
        <v>0</v>
      </c>
      <c r="L22" s="563">
        <v>0</v>
      </c>
      <c r="M22" s="572">
        <v>139</v>
      </c>
      <c r="N22" s="568">
        <f>F22+G22-M22</f>
        <v>-47</v>
      </c>
      <c r="O22" s="553">
        <f>92/M22</f>
        <v>0.66187050359712229</v>
      </c>
      <c r="P22" s="554" t="s">
        <v>723</v>
      </c>
      <c r="Q22" s="200"/>
      <c r="R22" s="200"/>
      <c r="S22" s="336" t="s">
        <v>820</v>
      </c>
      <c r="T22" s="559" t="s">
        <v>821</v>
      </c>
    </row>
    <row r="23" spans="1:20" ht="63" customHeight="1">
      <c r="A23" s="1228">
        <v>4</v>
      </c>
      <c r="B23" s="1195" t="s">
        <v>594</v>
      </c>
      <c r="C23" s="1418" t="s">
        <v>712</v>
      </c>
      <c r="D23" s="1435" t="s">
        <v>816</v>
      </c>
      <c r="E23" s="539" t="s">
        <v>675</v>
      </c>
      <c r="F23" s="800">
        <v>1</v>
      </c>
      <c r="G23" s="1439">
        <v>22</v>
      </c>
      <c r="H23" s="1439">
        <v>10</v>
      </c>
      <c r="I23" s="1446"/>
      <c r="J23" s="1418" t="s">
        <v>759</v>
      </c>
      <c r="K23" s="1419">
        <v>0</v>
      </c>
      <c r="L23" s="1419">
        <v>0</v>
      </c>
      <c r="M23" s="1416">
        <v>1</v>
      </c>
      <c r="N23" s="569">
        <f>M23-F23</f>
        <v>0</v>
      </c>
      <c r="O23" s="551">
        <f t="shared" ref="O23" si="0">IF(M23&lt;1,(AVERAGE(F23:I23)/M23),SUM(F23:I23)/M23)</f>
        <v>33</v>
      </c>
      <c r="P23" s="570" t="s">
        <v>723</v>
      </c>
      <c r="Q23" s="1434"/>
      <c r="R23" s="1432" t="s">
        <v>722</v>
      </c>
      <c r="S23" s="1418" t="s">
        <v>721</v>
      </c>
      <c r="T23" s="1431" t="s">
        <v>718</v>
      </c>
    </row>
    <row r="24" spans="1:20" ht="57.75" customHeight="1">
      <c r="A24" s="1228"/>
      <c r="B24" s="1195"/>
      <c r="C24" s="1195"/>
      <c r="D24" s="1382"/>
      <c r="E24" s="679" t="s">
        <v>676</v>
      </c>
      <c r="F24" s="747">
        <v>11</v>
      </c>
      <c r="G24" s="1440"/>
      <c r="H24" s="1440"/>
      <c r="I24" s="1434"/>
      <c r="J24" s="1195"/>
      <c r="K24" s="1412"/>
      <c r="L24" s="1412"/>
      <c r="M24" s="1417"/>
      <c r="N24" s="568">
        <v>77</v>
      </c>
      <c r="O24" s="553">
        <f>33/110</f>
        <v>0.3</v>
      </c>
      <c r="P24" s="554" t="s">
        <v>724</v>
      </c>
      <c r="Q24" s="1178"/>
      <c r="R24" s="1433"/>
      <c r="S24" s="1195"/>
      <c r="T24" s="1421"/>
    </row>
    <row r="25" spans="1:20" ht="15.75">
      <c r="A25" s="545" t="s">
        <v>25</v>
      </c>
      <c r="B25" s="267"/>
      <c r="C25" s="545"/>
      <c r="D25" s="267"/>
      <c r="E25" s="267"/>
      <c r="F25" s="267"/>
      <c r="G25" s="267"/>
      <c r="H25" s="267"/>
      <c r="I25" s="267"/>
      <c r="J25" s="335"/>
      <c r="K25" s="267"/>
      <c r="L25" s="267"/>
      <c r="M25" s="267"/>
      <c r="N25" s="267"/>
      <c r="O25" s="267"/>
      <c r="P25" s="267"/>
      <c r="Q25" s="267"/>
      <c r="R25" s="267"/>
      <c r="S25" s="267"/>
      <c r="T25" s="267"/>
    </row>
    <row r="26" spans="1:20" ht="15.75">
      <c r="A26" s="267"/>
      <c r="B26" s="545"/>
      <c r="C26" s="267"/>
      <c r="D26" s="545"/>
      <c r="E26" s="267"/>
      <c r="F26" s="267"/>
      <c r="G26" s="267"/>
      <c r="H26" s="267"/>
      <c r="I26" s="267"/>
      <c r="J26" s="267"/>
      <c r="K26" s="267"/>
      <c r="L26" s="267"/>
      <c r="M26" s="267"/>
      <c r="N26" s="267"/>
      <c r="O26" s="267"/>
      <c r="P26" s="267"/>
      <c r="Q26" s="267"/>
      <c r="R26" s="267"/>
      <c r="S26" s="267"/>
      <c r="T26" s="267"/>
    </row>
    <row r="27" spans="1:20" ht="49.5" customHeight="1">
      <c r="A27" s="1427" t="s">
        <v>824</v>
      </c>
      <c r="B27" s="1428"/>
      <c r="C27" s="1428"/>
      <c r="D27" s="1428"/>
      <c r="E27" s="1428"/>
      <c r="F27" s="1428"/>
      <c r="G27" s="1428"/>
      <c r="H27" s="1428"/>
      <c r="I27" s="1428"/>
      <c r="J27" s="1428"/>
      <c r="K27" s="1428"/>
      <c r="L27" s="1428"/>
      <c r="M27" s="1428"/>
      <c r="N27" s="1428"/>
      <c r="O27" s="1428"/>
      <c r="P27" s="1428"/>
      <c r="Q27" s="1428"/>
      <c r="R27" s="1428"/>
      <c r="S27" s="1428"/>
      <c r="T27" s="1429"/>
    </row>
    <row r="28" spans="1:20">
      <c r="A28" s="547"/>
      <c r="B28" s="546"/>
      <c r="C28" s="548"/>
      <c r="D28" s="546"/>
      <c r="E28" s="546"/>
      <c r="F28" s="548"/>
      <c r="G28" s="548"/>
      <c r="H28" s="548"/>
      <c r="I28" s="548"/>
      <c r="J28" s="542"/>
      <c r="K28" s="548"/>
      <c r="L28" s="548"/>
      <c r="M28" s="548"/>
      <c r="N28" s="548"/>
      <c r="O28" s="548"/>
      <c r="P28" s="548"/>
      <c r="Q28" s="548"/>
      <c r="R28" s="548"/>
      <c r="S28" s="548"/>
      <c r="T28" s="549"/>
    </row>
    <row r="29" spans="1:20">
      <c r="A29" s="543"/>
      <c r="B29" s="543"/>
      <c r="C29" s="543"/>
      <c r="D29" s="543"/>
      <c r="E29" s="543"/>
      <c r="F29" s="543"/>
      <c r="G29" s="543"/>
      <c r="H29" s="543"/>
      <c r="I29" s="335"/>
      <c r="J29" s="544"/>
      <c r="K29" s="543"/>
      <c r="L29" s="544"/>
      <c r="M29" s="543"/>
      <c r="N29" s="543"/>
      <c r="O29" s="543"/>
      <c r="P29" s="544"/>
      <c r="Q29" s="543"/>
      <c r="R29" s="543"/>
      <c r="S29" s="543"/>
      <c r="T29" s="549"/>
    </row>
    <row r="30" spans="1:20">
      <c r="A30" s="547"/>
      <c r="B30" s="548"/>
      <c r="C30" s="548"/>
      <c r="D30" s="548"/>
      <c r="E30" s="548"/>
      <c r="F30" s="548"/>
      <c r="G30" s="548"/>
      <c r="H30" s="548"/>
      <c r="I30" s="548"/>
      <c r="J30" s="546"/>
      <c r="K30" s="548"/>
      <c r="L30" s="548"/>
      <c r="M30" s="548"/>
      <c r="N30" s="548"/>
      <c r="O30" s="548"/>
      <c r="P30" s="548"/>
      <c r="Q30" s="548"/>
      <c r="R30" s="548"/>
      <c r="S30" s="548"/>
      <c r="T30" s="549"/>
    </row>
    <row r="31" spans="1:20">
      <c r="A31" s="547"/>
      <c r="B31" s="548"/>
      <c r="C31" s="548"/>
      <c r="D31" s="548"/>
      <c r="E31" s="548"/>
      <c r="F31" s="548"/>
      <c r="G31" s="548"/>
      <c r="H31" s="548"/>
      <c r="I31" s="548"/>
      <c r="J31" s="548"/>
      <c r="K31" s="548"/>
      <c r="L31" s="548"/>
      <c r="M31" s="548"/>
      <c r="N31" s="548"/>
      <c r="O31" s="548"/>
      <c r="P31" s="548"/>
      <c r="Q31" s="548"/>
      <c r="R31" s="548"/>
      <c r="S31" s="548"/>
      <c r="T31" s="549"/>
    </row>
    <row r="32" spans="1:20">
      <c r="A32" s="547"/>
      <c r="B32" s="548"/>
      <c r="C32" s="548"/>
      <c r="D32" s="548"/>
      <c r="E32" s="548"/>
      <c r="F32" s="548"/>
      <c r="G32" s="548"/>
      <c r="H32" s="548"/>
      <c r="I32" s="548"/>
      <c r="J32" s="548"/>
      <c r="K32" s="548"/>
      <c r="L32" s="548"/>
      <c r="M32" s="548"/>
      <c r="N32" s="548"/>
      <c r="O32" s="548"/>
      <c r="P32" s="548"/>
      <c r="Q32" s="548"/>
      <c r="R32" s="548"/>
      <c r="S32" s="548"/>
      <c r="T32" s="549"/>
    </row>
    <row r="33" spans="1:20">
      <c r="A33" s="547"/>
      <c r="B33" s="548"/>
      <c r="C33" s="548"/>
      <c r="D33" s="548"/>
      <c r="E33" s="548"/>
      <c r="F33" s="548"/>
      <c r="G33" s="548"/>
      <c r="H33" s="548"/>
      <c r="I33" s="548"/>
      <c r="J33" s="548"/>
      <c r="K33" s="548"/>
      <c r="L33" s="548"/>
      <c r="M33" s="548"/>
      <c r="N33" s="548"/>
      <c r="O33" s="548"/>
      <c r="P33" s="548"/>
      <c r="Q33" s="548"/>
      <c r="R33" s="548"/>
      <c r="S33" s="548"/>
      <c r="T33" s="549"/>
    </row>
    <row r="34" spans="1:20">
      <c r="A34" s="547"/>
      <c r="B34" s="548"/>
      <c r="C34" s="548"/>
      <c r="D34" s="548"/>
      <c r="E34" s="548"/>
      <c r="F34" s="548"/>
      <c r="G34" s="548"/>
      <c r="H34" s="548"/>
      <c r="I34" s="548"/>
      <c r="J34" s="548"/>
      <c r="K34" s="548"/>
      <c r="L34" s="548"/>
      <c r="M34" s="548"/>
      <c r="N34" s="548"/>
      <c r="O34" s="548"/>
      <c r="P34" s="548"/>
      <c r="Q34" s="548"/>
      <c r="R34" s="548"/>
      <c r="S34" s="548"/>
      <c r="T34" s="549"/>
    </row>
    <row r="35" spans="1:20">
      <c r="A35" s="547"/>
      <c r="B35" s="548"/>
      <c r="C35" s="548"/>
      <c r="D35" s="548"/>
      <c r="E35" s="548"/>
      <c r="F35" s="548"/>
      <c r="G35" s="548"/>
      <c r="H35" s="548"/>
      <c r="I35" s="548"/>
      <c r="J35" s="548"/>
      <c r="K35" s="548"/>
      <c r="L35" s="548"/>
      <c r="M35" s="548"/>
      <c r="N35" s="548"/>
      <c r="O35" s="548"/>
      <c r="P35" s="548"/>
      <c r="Q35" s="548"/>
      <c r="R35" s="548"/>
      <c r="S35" s="548"/>
      <c r="T35" s="549"/>
    </row>
    <row r="36" spans="1:20">
      <c r="A36" s="547"/>
      <c r="B36" s="548"/>
      <c r="C36" s="548"/>
      <c r="D36" s="548"/>
      <c r="E36" s="548"/>
      <c r="F36" s="548"/>
      <c r="G36" s="548"/>
      <c r="H36" s="548"/>
      <c r="I36" s="548"/>
      <c r="J36" s="548"/>
      <c r="K36" s="548"/>
      <c r="L36" s="548"/>
      <c r="M36" s="548"/>
      <c r="N36" s="548"/>
      <c r="O36" s="548"/>
      <c r="P36" s="548"/>
      <c r="Q36" s="548"/>
      <c r="R36" s="548"/>
      <c r="S36" s="548"/>
      <c r="T36" s="549"/>
    </row>
    <row r="37" spans="1:20">
      <c r="A37" s="547"/>
      <c r="B37" s="548"/>
      <c r="C37" s="548"/>
      <c r="D37" s="548"/>
      <c r="E37" s="548"/>
      <c r="F37" s="548"/>
      <c r="G37" s="548"/>
      <c r="H37" s="548"/>
      <c r="I37" s="548"/>
      <c r="J37" s="548"/>
      <c r="K37" s="548"/>
      <c r="L37" s="548"/>
      <c r="M37" s="548"/>
      <c r="N37" s="548"/>
      <c r="O37" s="548"/>
      <c r="P37" s="548"/>
      <c r="Q37" s="548"/>
      <c r="R37" s="548"/>
      <c r="S37" s="548"/>
      <c r="T37" s="549"/>
    </row>
    <row r="38" spans="1:20">
      <c r="A38" s="567"/>
      <c r="B38" s="548"/>
      <c r="C38" s="567"/>
      <c r="D38" s="548"/>
      <c r="E38" s="548"/>
      <c r="F38" s="567"/>
      <c r="G38" s="567"/>
      <c r="H38" s="567"/>
      <c r="I38" s="567"/>
      <c r="J38" s="548"/>
      <c r="K38" s="567"/>
      <c r="L38" s="567"/>
      <c r="M38" s="567"/>
      <c r="N38" s="567"/>
      <c r="O38" s="567"/>
      <c r="P38" s="567"/>
      <c r="Q38" s="567"/>
      <c r="R38" s="567"/>
      <c r="S38" s="567"/>
      <c r="T38" s="567"/>
    </row>
    <row r="39" spans="1:20">
      <c r="A39" s="565"/>
      <c r="B39" s="565"/>
      <c r="C39" s="565"/>
      <c r="D39" s="565"/>
      <c r="E39" s="565"/>
      <c r="F39" s="565"/>
      <c r="G39" s="565"/>
      <c r="H39" s="565"/>
      <c r="I39" s="565"/>
      <c r="J39" s="566"/>
      <c r="K39" s="565"/>
      <c r="L39" s="565"/>
      <c r="M39" s="565"/>
      <c r="N39" s="565"/>
      <c r="O39" s="565"/>
      <c r="P39" s="565"/>
      <c r="Q39" s="565"/>
      <c r="R39" s="565"/>
      <c r="S39" s="565"/>
      <c r="T39" s="565"/>
    </row>
    <row r="40" spans="1:20">
      <c r="A40" s="565"/>
      <c r="B40" s="565"/>
      <c r="C40" s="565"/>
      <c r="D40" s="565"/>
      <c r="E40" s="565"/>
      <c r="F40" s="565"/>
      <c r="G40" s="565"/>
      <c r="H40" s="565"/>
      <c r="I40" s="565"/>
      <c r="J40" s="566"/>
      <c r="K40" s="565"/>
      <c r="L40" s="565"/>
      <c r="M40" s="565"/>
      <c r="N40" s="565"/>
      <c r="O40" s="565"/>
      <c r="P40" s="565"/>
      <c r="Q40" s="565"/>
      <c r="R40" s="565"/>
      <c r="S40" s="565"/>
      <c r="T40" s="565"/>
    </row>
  </sheetData>
  <mergeCells count="83">
    <mergeCell ref="I17:I19"/>
    <mergeCell ref="I20:I21"/>
    <mergeCell ref="I23:I24"/>
    <mergeCell ref="H17:H19"/>
    <mergeCell ref="H20:H21"/>
    <mergeCell ref="D23:D24"/>
    <mergeCell ref="G17:G19"/>
    <mergeCell ref="G23:G24"/>
    <mergeCell ref="H23:H24"/>
    <mergeCell ref="B17:B19"/>
    <mergeCell ref="C17:C19"/>
    <mergeCell ref="G20:G21"/>
    <mergeCell ref="M17:M19"/>
    <mergeCell ref="A27:T27"/>
    <mergeCell ref="B20:B22"/>
    <mergeCell ref="C20:C22"/>
    <mergeCell ref="S23:S24"/>
    <mergeCell ref="T23:T24"/>
    <mergeCell ref="T20:T21"/>
    <mergeCell ref="R20:R21"/>
    <mergeCell ref="S20:S21"/>
    <mergeCell ref="A23:A24"/>
    <mergeCell ref="B23:B24"/>
    <mergeCell ref="C23:C24"/>
    <mergeCell ref="R23:R24"/>
    <mergeCell ref="Q23:Q24"/>
    <mergeCell ref="Q20:Q21"/>
    <mergeCell ref="A20:A21"/>
    <mergeCell ref="T17:T19"/>
    <mergeCell ref="R17:R19"/>
    <mergeCell ref="S17:S19"/>
    <mergeCell ref="N17:N19"/>
    <mergeCell ref="O17:O19"/>
    <mergeCell ref="P17:P19"/>
    <mergeCell ref="Q17:Q19"/>
    <mergeCell ref="T14:T15"/>
    <mergeCell ref="A14:A15"/>
    <mergeCell ref="F14:I14"/>
    <mergeCell ref="A2:E4"/>
    <mergeCell ref="K14:K15"/>
    <mergeCell ref="L14:L15"/>
    <mergeCell ref="M14:M15"/>
    <mergeCell ref="N14:P14"/>
    <mergeCell ref="Q14:Q15"/>
    <mergeCell ref="R14:R15"/>
    <mergeCell ref="F8:M8"/>
    <mergeCell ref="F9:M9"/>
    <mergeCell ref="A11:T11"/>
    <mergeCell ref="A13:L13"/>
    <mergeCell ref="M13:T13"/>
    <mergeCell ref="A6:E6"/>
    <mergeCell ref="P20:P21"/>
    <mergeCell ref="O20:O21"/>
    <mergeCell ref="N20:N21"/>
    <mergeCell ref="M23:M24"/>
    <mergeCell ref="F2:M2"/>
    <mergeCell ref="J23:J24"/>
    <mergeCell ref="L20:L21"/>
    <mergeCell ref="M20:M21"/>
    <mergeCell ref="K23:K24"/>
    <mergeCell ref="L23:L24"/>
    <mergeCell ref="N2:T2"/>
    <mergeCell ref="F3:M4"/>
    <mergeCell ref="N3:T3"/>
    <mergeCell ref="N4:T4"/>
    <mergeCell ref="J14:J15"/>
    <mergeCell ref="F6:M6"/>
    <mergeCell ref="A7:E7"/>
    <mergeCell ref="A8:E8"/>
    <mergeCell ref="K20:K21"/>
    <mergeCell ref="F20:F21"/>
    <mergeCell ref="A9:E9"/>
    <mergeCell ref="D17:D19"/>
    <mergeCell ref="D20:D21"/>
    <mergeCell ref="J17:J19"/>
    <mergeCell ref="J20:J21"/>
    <mergeCell ref="D14:D15"/>
    <mergeCell ref="E14:E15"/>
    <mergeCell ref="A17:A19"/>
    <mergeCell ref="F17:F19"/>
    <mergeCell ref="K17:K19"/>
    <mergeCell ref="F7:M7"/>
    <mergeCell ref="L17:L19"/>
  </mergeCells>
  <conditionalFormatting sqref="P17 P20 P23">
    <cfRule type="containsText" dxfId="5" priority="5" stopIfTrue="1" operator="containsText" text="P">
      <formula>NOT(ISERROR(SEARCH("P",P17)))</formula>
    </cfRule>
    <cfRule type="containsText" dxfId="4" priority="6" stopIfTrue="1" operator="containsText" text="R">
      <formula>NOT(ISERROR(SEARCH("R",P17)))</formula>
    </cfRule>
    <cfRule type="containsText" dxfId="3" priority="7" operator="containsText" text="T">
      <formula>NOT(ISERROR(SEARCH("T",P17)))</formula>
    </cfRule>
  </conditionalFormatting>
  <conditionalFormatting sqref="P17 P20 P23">
    <cfRule type="iconSet" priority="137">
      <iconSet iconSet="3Symbols2">
        <cfvo type="percent" val="0"/>
        <cfvo type="percent" val="0.74"/>
        <cfvo type="percent" val="0.85"/>
      </iconSet>
    </cfRule>
  </conditionalFormatting>
  <conditionalFormatting sqref="P22">
    <cfRule type="containsText" dxfId="2" priority="1" stopIfTrue="1" operator="containsText" text="P">
      <formula>NOT(ISERROR(SEARCH("P",P22)))</formula>
    </cfRule>
    <cfRule type="containsText" dxfId="1" priority="2" stopIfTrue="1" operator="containsText" text="R">
      <formula>NOT(ISERROR(SEARCH("R",P22)))</formula>
    </cfRule>
  </conditionalFormatting>
  <conditionalFormatting sqref="P22">
    <cfRule type="iconSet" priority="4">
      <iconSet iconSet="3Symbols2">
        <cfvo type="percent" val="0"/>
        <cfvo type="percent" val="0.74"/>
        <cfvo type="percent" val="0.85"/>
      </iconSet>
    </cfRule>
  </conditionalFormatting>
  <conditionalFormatting sqref="P24">
    <cfRule type="containsText" dxfId="0" priority="3" stopIfTrue="1" operator="containsText" text="T">
      <formula>NOT(ISERROR(SEARCH("T",P24)))</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PLANTILLA RESUMEN</vt:lpstr>
      <vt:lpstr>PyD</vt:lpstr>
      <vt:lpstr>RRHH</vt:lpstr>
      <vt:lpstr>JURID</vt:lpstr>
      <vt:lpstr>COMUNICACIONES</vt:lpstr>
      <vt:lpstr>TIC</vt:lpstr>
      <vt:lpstr>ADMVO</vt:lpstr>
      <vt:lpstr>CONTABILIDAD</vt:lpstr>
      <vt:lpstr>PRESUPUESTO</vt:lpstr>
      <vt:lpstr>ENCADENAMIENTO P</vt:lpstr>
      <vt:lpstr>PROMOCION</vt:lpstr>
      <vt:lpstr>SERVICIOS AL USUARIO</vt:lpstr>
      <vt:lpstr>ESTADISTICAS</vt:lpstr>
      <vt:lpstr>ANALISIS EYC</vt:lpstr>
      <vt:lpstr>ZFP</vt:lpstr>
      <vt:lpstr>ZFE</vt:lpstr>
      <vt:lpstr>RTPYC</vt:lpstr>
    </vt:vector>
  </TitlesOfParts>
  <Company>Universidad de Caldas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Corina Martinez</cp:lastModifiedBy>
  <cp:lastPrinted>2021-05-07T19:27:15Z</cp:lastPrinted>
  <dcterms:created xsi:type="dcterms:W3CDTF">2011-02-28T16:26:44Z</dcterms:created>
  <dcterms:modified xsi:type="dcterms:W3CDTF">2021-10-20T13:50:38Z</dcterms:modified>
</cp:coreProperties>
</file>